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7400" windowHeight="1005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Plan1!$A$1:$AC$103</definedName>
  </definedNames>
  <calcPr calcId="144525" iterateDelta="1E-4"/>
</workbook>
</file>

<file path=xl/calcChain.xml><?xml version="1.0" encoding="utf-8"?>
<calcChain xmlns="http://schemas.openxmlformats.org/spreadsheetml/2006/main">
  <c r="AB43" i="1" l="1"/>
  <c r="AC96" i="1" l="1"/>
  <c r="AB96" i="1"/>
  <c r="AC84" i="1"/>
  <c r="AB84" i="1"/>
  <c r="AB71" i="1"/>
  <c r="AB57" i="1"/>
  <c r="AB29" i="1"/>
  <c r="AB13" i="1" l="1"/>
  <c r="AC57" i="1" l="1"/>
  <c r="AC43" i="1"/>
  <c r="AC29" i="1"/>
  <c r="Y96" i="1" l="1"/>
  <c r="W96" i="1"/>
  <c r="U96" i="1"/>
  <c r="Y84" i="1"/>
  <c r="W84" i="1"/>
  <c r="U84" i="1"/>
  <c r="W57" i="1"/>
  <c r="Y57" i="1"/>
  <c r="W43" i="1"/>
  <c r="Y43" i="1"/>
  <c r="Y29" i="1"/>
  <c r="W29" i="1"/>
  <c r="Y102" i="1" l="1"/>
  <c r="W102" i="1"/>
  <c r="W100" i="1"/>
  <c r="X100" i="1"/>
  <c r="T94" i="1"/>
  <c r="U94" i="1"/>
  <c r="V94" i="1"/>
  <c r="W94" i="1"/>
  <c r="X94" i="1"/>
  <c r="Y94" i="1"/>
  <c r="Z94" i="1"/>
  <c r="S94" i="1"/>
  <c r="T82" i="1"/>
  <c r="U82" i="1"/>
  <c r="V82" i="1"/>
  <c r="W82" i="1"/>
  <c r="X82" i="1"/>
  <c r="Y82" i="1"/>
  <c r="Z82" i="1"/>
  <c r="T69" i="1"/>
  <c r="U69" i="1"/>
  <c r="V69" i="1"/>
  <c r="W69" i="1"/>
  <c r="X69" i="1"/>
  <c r="Y69" i="1"/>
  <c r="Z69" i="1"/>
  <c r="Z100" i="1" s="1"/>
  <c r="S69" i="1"/>
  <c r="T55" i="1"/>
  <c r="U55" i="1"/>
  <c r="V55" i="1"/>
  <c r="U57" i="1" s="1"/>
  <c r="W55" i="1"/>
  <c r="X55" i="1"/>
  <c r="Y55" i="1"/>
  <c r="Z55" i="1"/>
  <c r="S55" i="1"/>
  <c r="T27" i="1"/>
  <c r="U27" i="1"/>
  <c r="V27" i="1"/>
  <c r="W27" i="1"/>
  <c r="X27" i="1"/>
  <c r="Y27" i="1"/>
  <c r="Z27" i="1"/>
  <c r="U41" i="1"/>
  <c r="V41" i="1"/>
  <c r="W41" i="1"/>
  <c r="X41" i="1"/>
  <c r="Y41" i="1"/>
  <c r="Z41" i="1"/>
  <c r="T41" i="1"/>
  <c r="S41" i="1"/>
  <c r="S96" i="1" l="1"/>
  <c r="S57" i="1"/>
  <c r="U29" i="1"/>
  <c r="U43" i="1"/>
  <c r="S43" i="1"/>
  <c r="Y71" i="1"/>
  <c r="Y103" i="1" s="1"/>
  <c r="Y100" i="1"/>
  <c r="Y101" i="1" s="1"/>
  <c r="AC71" i="1"/>
  <c r="W71" i="1"/>
  <c r="W103" i="1" s="1"/>
  <c r="W101" i="1"/>
  <c r="AC100" i="1"/>
  <c r="AC103" i="1" s="1"/>
  <c r="U71" i="1"/>
  <c r="S71" i="1"/>
  <c r="Q91" i="1"/>
  <c r="N91" i="1"/>
  <c r="AC91" i="1" s="1"/>
  <c r="I91" i="1"/>
  <c r="F91" i="1"/>
  <c r="Q64" i="1"/>
  <c r="N64" i="1"/>
  <c r="AC64" i="1" s="1"/>
  <c r="I64" i="1"/>
  <c r="F64" i="1"/>
  <c r="Q50" i="1"/>
  <c r="N50" i="1"/>
  <c r="AC50" i="1" s="1"/>
  <c r="I50" i="1"/>
  <c r="F50" i="1"/>
  <c r="N40" i="1"/>
  <c r="Q39" i="1"/>
  <c r="Q40" i="1"/>
  <c r="N39" i="1"/>
  <c r="I39" i="1"/>
  <c r="I40" i="1"/>
  <c r="F39" i="1"/>
  <c r="F40" i="1"/>
  <c r="T11" i="1"/>
  <c r="T100" i="1" s="1"/>
  <c r="U11" i="1"/>
  <c r="U100" i="1" s="1"/>
  <c r="V11" i="1"/>
  <c r="V100" i="1" s="1"/>
  <c r="W11" i="1"/>
  <c r="X11" i="1"/>
  <c r="Y11" i="1"/>
  <c r="Z11" i="1"/>
  <c r="U101" i="1" l="1"/>
  <c r="Y13" i="1"/>
  <c r="U13" i="1"/>
  <c r="U103" i="1" s="1"/>
  <c r="AC13" i="1"/>
  <c r="W13" i="1"/>
  <c r="AB64" i="1"/>
  <c r="AB91" i="1"/>
  <c r="AB39" i="1"/>
  <c r="AC40" i="1"/>
  <c r="AB40" i="1"/>
  <c r="AC39" i="1"/>
  <c r="AB50" i="1"/>
  <c r="F22" i="1"/>
  <c r="N79" i="1" l="1"/>
  <c r="S82" i="1" l="1"/>
  <c r="Q81" i="1"/>
  <c r="N81" i="1"/>
  <c r="AC81" i="1" s="1"/>
  <c r="I81" i="1"/>
  <c r="F81" i="1"/>
  <c r="S84" i="1" l="1"/>
  <c r="AB81" i="1"/>
  <c r="Q21" i="1"/>
  <c r="N21" i="1"/>
  <c r="I21" i="1"/>
  <c r="F21" i="1"/>
  <c r="Q7" i="1"/>
  <c r="N7" i="1"/>
  <c r="I7" i="1"/>
  <c r="F7" i="1"/>
  <c r="Q8" i="1"/>
  <c r="N8" i="1"/>
  <c r="I8" i="1"/>
  <c r="F8" i="1"/>
  <c r="Q66" i="1"/>
  <c r="N66" i="1"/>
  <c r="I66" i="1"/>
  <c r="F66" i="1"/>
  <c r="AB66" i="1" l="1"/>
  <c r="AC66" i="1"/>
  <c r="AB8" i="1"/>
  <c r="AB7" i="1"/>
  <c r="AC8" i="1"/>
  <c r="AC7" i="1"/>
  <c r="AC21" i="1"/>
  <c r="AB21" i="1"/>
  <c r="Q65" i="1"/>
  <c r="N65" i="1"/>
  <c r="I65" i="1"/>
  <c r="F65" i="1"/>
  <c r="Q52" i="1"/>
  <c r="N52" i="1"/>
  <c r="I52" i="1"/>
  <c r="F52" i="1"/>
  <c r="AC52" i="1" l="1"/>
  <c r="AB65" i="1"/>
  <c r="AC65" i="1"/>
  <c r="AB52" i="1"/>
  <c r="U102" i="1"/>
  <c r="S102" i="1"/>
  <c r="S27" i="1"/>
  <c r="F20" i="1"/>
  <c r="I20" i="1"/>
  <c r="N20" i="1"/>
  <c r="Q20" i="1"/>
  <c r="I22" i="1"/>
  <c r="AB22" i="1" s="1"/>
  <c r="N22" i="1"/>
  <c r="Q22" i="1"/>
  <c r="F23" i="1"/>
  <c r="I23" i="1"/>
  <c r="N23" i="1"/>
  <c r="Q23" i="1"/>
  <c r="F24" i="1"/>
  <c r="I24" i="1"/>
  <c r="N24" i="1"/>
  <c r="Q24" i="1"/>
  <c r="F25" i="1"/>
  <c r="I25" i="1"/>
  <c r="N25" i="1"/>
  <c r="Q25" i="1"/>
  <c r="F26" i="1"/>
  <c r="I26" i="1"/>
  <c r="N26" i="1"/>
  <c r="Q26" i="1"/>
  <c r="S29" i="1" l="1"/>
  <c r="AC23" i="1"/>
  <c r="AB26" i="1"/>
  <c r="AB23" i="1"/>
  <c r="AB24" i="1"/>
  <c r="AC20" i="1"/>
  <c r="AB20" i="1"/>
  <c r="AC24" i="1"/>
  <c r="AC26" i="1"/>
  <c r="AC25" i="1"/>
  <c r="AB25" i="1"/>
  <c r="AC22" i="1"/>
  <c r="Q80" i="1" l="1"/>
  <c r="N80" i="1"/>
  <c r="I80" i="1"/>
  <c r="F80" i="1"/>
  <c r="AC80" i="1" l="1"/>
  <c r="AB80" i="1"/>
  <c r="Q67" i="1"/>
  <c r="Q68" i="1"/>
  <c r="N9" i="1" l="1"/>
  <c r="N10" i="1"/>
  <c r="F9" i="1" l="1"/>
  <c r="F10" i="1"/>
  <c r="S11" i="1"/>
  <c r="S13" i="1" l="1"/>
  <c r="S103" i="1" s="1"/>
  <c r="S100" i="1"/>
  <c r="S101" i="1" s="1"/>
  <c r="AB100" i="1" s="1"/>
  <c r="AB103" i="1" s="1"/>
  <c r="N93" i="1" l="1"/>
  <c r="Q93" i="1"/>
  <c r="Q92" i="1"/>
  <c r="N92" i="1"/>
  <c r="N78" i="1"/>
  <c r="Q78" i="1"/>
  <c r="Q79" i="1"/>
  <c r="AC79" i="1" s="1"/>
  <c r="N67" i="1"/>
  <c r="AC67" i="1" s="1"/>
  <c r="N68" i="1"/>
  <c r="AC68" i="1" s="1"/>
  <c r="N51" i="1"/>
  <c r="Q51" i="1"/>
  <c r="N53" i="1"/>
  <c r="Q53" i="1"/>
  <c r="N54" i="1"/>
  <c r="Q54" i="1"/>
  <c r="Q36" i="1"/>
  <c r="Q37" i="1"/>
  <c r="Q38" i="1"/>
  <c r="N38" i="1"/>
  <c r="N37" i="1"/>
  <c r="N36" i="1"/>
  <c r="AC36" i="1" s="1"/>
  <c r="I93" i="1"/>
  <c r="I92" i="1"/>
  <c r="I78" i="1"/>
  <c r="I79" i="1"/>
  <c r="I67" i="1"/>
  <c r="I68" i="1"/>
  <c r="I51" i="1"/>
  <c r="I53" i="1"/>
  <c r="I54" i="1"/>
  <c r="I36" i="1"/>
  <c r="I37" i="1"/>
  <c r="I38" i="1"/>
  <c r="F93" i="1"/>
  <c r="AB93" i="1" s="1"/>
  <c r="F92" i="1"/>
  <c r="F78" i="1"/>
  <c r="F79" i="1"/>
  <c r="F67" i="1"/>
  <c r="F68" i="1"/>
  <c r="F51" i="1"/>
  <c r="F53" i="1"/>
  <c r="F54" i="1"/>
  <c r="F38" i="1"/>
  <c r="F37" i="1"/>
  <c r="F36" i="1"/>
  <c r="Q9" i="1"/>
  <c r="AC9" i="1" s="1"/>
  <c r="I9" i="1"/>
  <c r="AB9" i="1" s="1"/>
  <c r="I10" i="1"/>
  <c r="AB10" i="1" s="1"/>
  <c r="AB92" i="1" l="1"/>
  <c r="AB67" i="1"/>
  <c r="AC78" i="1"/>
  <c r="AC93" i="1"/>
  <c r="AC92" i="1"/>
  <c r="AB78" i="1"/>
  <c r="AB79" i="1"/>
  <c r="AC54" i="1"/>
  <c r="AB54" i="1"/>
  <c r="AB68" i="1"/>
  <c r="AC51" i="1"/>
  <c r="AB51" i="1"/>
  <c r="AB36" i="1"/>
  <c r="AC53" i="1"/>
  <c r="AB53" i="1"/>
  <c r="AC38" i="1"/>
  <c r="AB38" i="1"/>
  <c r="AC37" i="1"/>
  <c r="AB37" i="1"/>
  <c r="Q10" i="1"/>
  <c r="AC10" i="1" s="1"/>
</calcChain>
</file>

<file path=xl/sharedStrings.xml><?xml version="1.0" encoding="utf-8"?>
<sst xmlns="http://schemas.openxmlformats.org/spreadsheetml/2006/main" count="352" uniqueCount="72">
  <si>
    <t>UNIDADES ESCOLARES - ENSINO FUNDAMENTAL</t>
  </si>
  <si>
    <t>POLO 1</t>
  </si>
  <si>
    <t>POLO 2</t>
  </si>
  <si>
    <t>POLO 3</t>
  </si>
  <si>
    <t>POLO 5</t>
  </si>
  <si>
    <t>POLO 6</t>
  </si>
  <si>
    <t>POLO 7</t>
  </si>
  <si>
    <t>EI</t>
  </si>
  <si>
    <t>1º e 2º Ciclos</t>
  </si>
  <si>
    <t>3º e 4º Ciclos</t>
  </si>
  <si>
    <t>MATRÍCULAS -  ANEXOS 1 E 3</t>
  </si>
  <si>
    <t>GRUPOS DE REFERÊNCIAS - ANEXOS 2 E 4</t>
  </si>
  <si>
    <t>TOT.</t>
  </si>
  <si>
    <t>TOTAL DE MATRÍCULAS  NA REDE</t>
  </si>
  <si>
    <t>POLO 4</t>
  </si>
  <si>
    <t>QUADRO GERAL</t>
  </si>
  <si>
    <t>EF</t>
  </si>
  <si>
    <t>EJA</t>
  </si>
  <si>
    <t xml:space="preserve">MATRÍCULAS  </t>
  </si>
  <si>
    <t>MATRÍCULAS E GRUPOS INFORMADOS NOS ANEXOS 1 A 4</t>
  </si>
  <si>
    <t>TOTAL COM ACELERAÇÃO</t>
  </si>
  <si>
    <t>TOTAL DA ACELERAÇÃO</t>
  </si>
  <si>
    <t>TOTAL DE GRUPOS NA REDE</t>
  </si>
  <si>
    <t>TOTAL DE MATRÍCULAS  DA UNIDADE</t>
  </si>
  <si>
    <t>TOTAL DE GRUPOS DA UNIDADE</t>
  </si>
  <si>
    <t>TOTAL DO POLO - Anexos 1 e 2</t>
  </si>
  <si>
    <t>Grupos</t>
  </si>
  <si>
    <t>Matrículas</t>
  </si>
  <si>
    <t>E.M. ALBERTO FRANCISCO TORRES</t>
  </si>
  <si>
    <t>E.M. AYRTON SENNA</t>
  </si>
  <si>
    <t>E.M. MAESTRO HEITOR VILLA-LOBOS</t>
  </si>
  <si>
    <t>E.M. SANTOS DUMONT</t>
  </si>
  <si>
    <t>E.M. ANTÔNIO COUTINHO</t>
  </si>
  <si>
    <t>E.M. DJALMA COUTINHO</t>
  </si>
  <si>
    <t xml:space="preserve">E.M. DOM JOSÉ PEREIRA ALVES </t>
  </si>
  <si>
    <t>E.M. ERNANI MOREIRA FRANCO</t>
  </si>
  <si>
    <t>E.M. JACINTA MEDELA</t>
  </si>
  <si>
    <t>E.M. NORONHA SANTOS</t>
  </si>
  <si>
    <t>E.M. RACHIDE DA GLORIA S. SACKER</t>
  </si>
  <si>
    <t>E.M. JOSÉ DE ANCHIETA</t>
  </si>
  <si>
    <t>E.M. PAULO FREIRE</t>
  </si>
  <si>
    <t>E.M. VILA COSTA MONTEIRO</t>
  </si>
  <si>
    <t>E.M. FELISBERTO DE CARVALHO</t>
  </si>
  <si>
    <t>E.M. HONORINA DE CARVALHO</t>
  </si>
  <si>
    <t>E.M. LEVI CARNEIRO</t>
  </si>
  <si>
    <t>E.M. VERA LÚCIA MACHADO</t>
  </si>
  <si>
    <t>E.M. ALTIVO CÉSAR</t>
  </si>
  <si>
    <t>E.M. INFANTE DOM HENRIQUE</t>
  </si>
  <si>
    <t>E.M. JOÃO BRAZIL</t>
  </si>
  <si>
    <t>E.M. MESTRA FININHA</t>
  </si>
  <si>
    <t>E.M. JÚLIA CORTINES</t>
  </si>
  <si>
    <t>E.M. MARIA ÂNGELA MOREIRA PINTO</t>
  </si>
  <si>
    <t>E.M. PAULO DE ALMEIDA CAMPOS</t>
  </si>
  <si>
    <t>E.M. PADRE LEONEL FRANCA</t>
  </si>
  <si>
    <t>E.M. FRANCISCO PORTUGAL NEVES</t>
  </si>
  <si>
    <t xml:space="preserve">E.M. HELONEIDA STUDART </t>
  </si>
  <si>
    <t>2 - ACELERAÇÃO</t>
  </si>
  <si>
    <t>3 - TOTAL NA UNIDADE</t>
  </si>
  <si>
    <t>1 - REGULAR</t>
  </si>
  <si>
    <t>1° Ciclo</t>
  </si>
  <si>
    <t>2º Ciclo</t>
  </si>
  <si>
    <t>CLASSES</t>
  </si>
  <si>
    <t>4º Ciclo</t>
  </si>
  <si>
    <t>3° Ciclo</t>
  </si>
  <si>
    <t>E.M. ANTINEA SILVEIRA MIRANDA</t>
  </si>
  <si>
    <t>E. M. DEMENCIANO ANTONIO DE MOURA</t>
  </si>
  <si>
    <t>E.M. DIÓGENES RIBEIRO</t>
  </si>
  <si>
    <t>E.M. ADELINO MAGALHÃES</t>
  </si>
  <si>
    <t>E.M. DARIO DE SOUZA CASTELLO</t>
  </si>
  <si>
    <t>1º Ciclo</t>
  </si>
  <si>
    <t>3º Ciclo</t>
  </si>
  <si>
    <r>
      <rPr>
        <b/>
        <sz val="24"/>
        <rFont val="Calibri"/>
        <family val="2"/>
        <scheme val="minor"/>
      </rPr>
      <t xml:space="preserve">ACELERAÇÃO </t>
    </r>
    <r>
      <rPr>
        <b/>
        <sz val="11"/>
        <rFont val="Calibri"/>
        <family val="2"/>
        <scheme val="minor"/>
      </rPr>
      <t xml:space="preserve">- QUADRO CORRETIVO DOS ANEXOS 1  AO 4 , COM A INCLUSÃO DE ALUNOS E CLASSES DE ACELERAÇÃO - </t>
    </r>
    <r>
      <rPr>
        <b/>
        <sz val="22"/>
        <rFont val="Calibri"/>
        <family val="2"/>
        <scheme val="minor"/>
      </rPr>
      <t>MARÇO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</si>
</sst>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Calibri"/>
      <family val="2"/>
      <scheme val="minor"/>
    </font>
    <font>
      <b/>
      <sz val="36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Fill="1" applyBorder="1" applyAlignment="1"/>
    <xf numFmtId="0" fontId="3" fillId="0" borderId="12" xfId="0" applyFont="1" applyFill="1" applyBorder="1" applyAlignment="1"/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/>
    <xf numFmtId="0" fontId="7" fillId="0" borderId="12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3" fontId="8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0" fontId="5" fillId="0" borderId="13" xfId="0" applyFont="1" applyFill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7" fillId="0" borderId="13" xfId="0" applyFont="1" applyFill="1" applyBorder="1" applyAlignment="1"/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8"/>
  <sheetViews>
    <sheetView tabSelected="1" topLeftCell="A85" zoomScaleNormal="100" zoomScaleSheetLayoutView="75" workbookViewId="0">
      <selection activeCell="W107" sqref="W107"/>
    </sheetView>
  </sheetViews>
  <sheetFormatPr defaultRowHeight="15" x14ac:dyDescent="0.25"/>
  <cols>
    <col min="1" max="1" width="4.85546875" style="2" customWidth="1"/>
    <col min="2" max="2" width="34.42578125" style="2" customWidth="1"/>
    <col min="3" max="3" width="4" style="2" bestFit="1" customWidth="1"/>
    <col min="4" max="5" width="5.28515625" style="2" bestFit="1" customWidth="1"/>
    <col min="6" max="6" width="4.42578125" style="2" bestFit="1" customWidth="1"/>
    <col min="7" max="8" width="5.28515625" style="2" bestFit="1" customWidth="1"/>
    <col min="9" max="9" width="4.42578125" style="2" bestFit="1" customWidth="1"/>
    <col min="10" max="10" width="0.85546875" style="2" customWidth="1"/>
    <col min="11" max="11" width="2.42578125" style="2" bestFit="1" customWidth="1"/>
    <col min="12" max="13" width="5.28515625" style="2" bestFit="1" customWidth="1"/>
    <col min="14" max="14" width="4.42578125" style="2" bestFit="1" customWidth="1"/>
    <col min="15" max="15" width="5.28515625" style="2" bestFit="1" customWidth="1"/>
    <col min="16" max="16" width="5.5703125" style="2" customWidth="1"/>
    <col min="17" max="17" width="4.42578125" style="2" bestFit="1" customWidth="1"/>
    <col min="18" max="18" width="0.85546875" style="2" customWidth="1"/>
    <col min="19" max="19" width="7.42578125" style="2" bestFit="1" customWidth="1"/>
    <col min="20" max="20" width="7.7109375" style="2" bestFit="1" customWidth="1"/>
    <col min="21" max="21" width="7.42578125" style="2" bestFit="1" customWidth="1"/>
    <col min="22" max="22" width="7.7109375" style="2" bestFit="1" customWidth="1"/>
    <col min="23" max="23" width="7.42578125" style="2" bestFit="1" customWidth="1"/>
    <col min="24" max="26" width="7.7109375" style="2" bestFit="1" customWidth="1"/>
    <col min="27" max="27" width="0.85546875" style="2" customWidth="1"/>
    <col min="28" max="28" width="12.140625" style="2" customWidth="1"/>
    <col min="29" max="29" width="12.42578125" style="2" customWidth="1"/>
    <col min="30" max="50" width="9.140625" style="1"/>
    <col min="51" max="16384" width="9.140625" style="2"/>
  </cols>
  <sheetData>
    <row r="1" spans="1:50" ht="31.5" x14ac:dyDescent="0.25">
      <c r="A1" s="108" t="s">
        <v>71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10"/>
    </row>
    <row r="2" spans="1:50" ht="23.25" x14ac:dyDescent="0.35">
      <c r="A2" s="58" t="s">
        <v>0</v>
      </c>
      <c r="B2" s="58"/>
      <c r="C2" s="111" t="s">
        <v>58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51"/>
      <c r="S2" s="111" t="s">
        <v>56</v>
      </c>
      <c r="T2" s="111"/>
      <c r="U2" s="111"/>
      <c r="V2" s="111"/>
      <c r="W2" s="111"/>
      <c r="X2" s="111"/>
      <c r="Y2" s="111"/>
      <c r="Z2" s="111"/>
      <c r="AA2" s="32"/>
      <c r="AB2" s="61" t="s">
        <v>57</v>
      </c>
      <c r="AC2" s="83"/>
    </row>
    <row r="3" spans="1:50" ht="15" customHeight="1" x14ac:dyDescent="0.25">
      <c r="A3" s="58"/>
      <c r="B3" s="58"/>
      <c r="C3" s="66" t="s">
        <v>10</v>
      </c>
      <c r="D3" s="67"/>
      <c r="E3" s="67"/>
      <c r="F3" s="67"/>
      <c r="G3" s="67"/>
      <c r="H3" s="67"/>
      <c r="I3" s="67"/>
      <c r="J3" s="56"/>
      <c r="K3" s="99" t="s">
        <v>11</v>
      </c>
      <c r="L3" s="99"/>
      <c r="M3" s="99"/>
      <c r="N3" s="99"/>
      <c r="O3" s="99"/>
      <c r="P3" s="99"/>
      <c r="Q3" s="69"/>
      <c r="R3" s="62"/>
      <c r="S3" s="112" t="s">
        <v>18</v>
      </c>
      <c r="T3" s="112"/>
      <c r="U3" s="112"/>
      <c r="V3" s="112"/>
      <c r="W3" s="57" t="s">
        <v>61</v>
      </c>
      <c r="X3" s="57"/>
      <c r="Y3" s="57"/>
      <c r="Z3" s="57"/>
      <c r="AA3" s="34"/>
      <c r="AB3" s="94"/>
      <c r="AC3" s="95"/>
    </row>
    <row r="4" spans="1:50" ht="15" customHeight="1" x14ac:dyDescent="0.25">
      <c r="A4" s="58"/>
      <c r="B4" s="58"/>
      <c r="C4" s="66"/>
      <c r="D4" s="67"/>
      <c r="E4" s="67"/>
      <c r="F4" s="67"/>
      <c r="G4" s="67"/>
      <c r="H4" s="67"/>
      <c r="I4" s="67"/>
      <c r="J4" s="56"/>
      <c r="K4" s="101"/>
      <c r="L4" s="101"/>
      <c r="M4" s="101"/>
      <c r="N4" s="101"/>
      <c r="O4" s="101"/>
      <c r="P4" s="101"/>
      <c r="Q4" s="102"/>
      <c r="R4" s="62"/>
      <c r="S4" s="56" t="s">
        <v>59</v>
      </c>
      <c r="T4" s="58" t="s">
        <v>60</v>
      </c>
      <c r="U4" s="56" t="s">
        <v>63</v>
      </c>
      <c r="V4" s="58" t="s">
        <v>62</v>
      </c>
      <c r="W4" s="56" t="s">
        <v>59</v>
      </c>
      <c r="X4" s="58" t="s">
        <v>60</v>
      </c>
      <c r="Y4" s="56" t="s">
        <v>63</v>
      </c>
      <c r="Z4" s="58" t="s">
        <v>62</v>
      </c>
      <c r="AA4" s="34"/>
      <c r="AB4" s="57" t="s">
        <v>23</v>
      </c>
      <c r="AC4" s="57" t="s">
        <v>24</v>
      </c>
    </row>
    <row r="5" spans="1:50" x14ac:dyDescent="0.25">
      <c r="A5" s="68" t="s">
        <v>1</v>
      </c>
      <c r="B5" s="69"/>
      <c r="C5" s="57" t="s">
        <v>7</v>
      </c>
      <c r="D5" s="57" t="s">
        <v>16</v>
      </c>
      <c r="E5" s="57"/>
      <c r="F5" s="57"/>
      <c r="G5" s="57" t="s">
        <v>17</v>
      </c>
      <c r="H5" s="57"/>
      <c r="I5" s="72"/>
      <c r="J5" s="56"/>
      <c r="K5" s="73" t="s">
        <v>7</v>
      </c>
      <c r="L5" s="57" t="s">
        <v>16</v>
      </c>
      <c r="M5" s="57"/>
      <c r="N5" s="57"/>
      <c r="O5" s="57" t="s">
        <v>17</v>
      </c>
      <c r="P5" s="57"/>
      <c r="Q5" s="57"/>
      <c r="R5" s="62"/>
      <c r="S5" s="56"/>
      <c r="T5" s="58"/>
      <c r="U5" s="56"/>
      <c r="V5" s="58"/>
      <c r="W5" s="56"/>
      <c r="X5" s="58"/>
      <c r="Y5" s="56"/>
      <c r="Z5" s="58"/>
      <c r="AA5" s="34"/>
      <c r="AB5" s="57"/>
      <c r="AC5" s="57"/>
      <c r="AD5" s="3"/>
    </row>
    <row r="6" spans="1:50" ht="38.25" x14ac:dyDescent="0.25">
      <c r="A6" s="70"/>
      <c r="B6" s="71"/>
      <c r="C6" s="57"/>
      <c r="D6" s="35" t="s">
        <v>8</v>
      </c>
      <c r="E6" s="36" t="s">
        <v>9</v>
      </c>
      <c r="F6" s="19" t="s">
        <v>12</v>
      </c>
      <c r="G6" s="36" t="s">
        <v>8</v>
      </c>
      <c r="H6" s="36" t="s">
        <v>9</v>
      </c>
      <c r="I6" s="20" t="s">
        <v>12</v>
      </c>
      <c r="J6" s="56"/>
      <c r="K6" s="74"/>
      <c r="L6" s="36" t="s">
        <v>8</v>
      </c>
      <c r="M6" s="36" t="s">
        <v>9</v>
      </c>
      <c r="N6" s="19" t="s">
        <v>12</v>
      </c>
      <c r="O6" s="36" t="s">
        <v>8</v>
      </c>
      <c r="P6" s="36" t="s">
        <v>9</v>
      </c>
      <c r="Q6" s="19" t="s">
        <v>12</v>
      </c>
      <c r="R6" s="62"/>
      <c r="S6" s="56"/>
      <c r="T6" s="58"/>
      <c r="U6" s="56"/>
      <c r="V6" s="58"/>
      <c r="W6" s="56"/>
      <c r="X6" s="58"/>
      <c r="Y6" s="56"/>
      <c r="Z6" s="58"/>
      <c r="AA6" s="34"/>
      <c r="AB6" s="57"/>
      <c r="AC6" s="57"/>
      <c r="AD6" s="3"/>
      <c r="AJ6" s="4"/>
      <c r="AO6" s="4"/>
    </row>
    <row r="7" spans="1:50" s="28" customFormat="1" x14ac:dyDescent="0.25">
      <c r="A7" s="17">
        <v>1</v>
      </c>
      <c r="B7" s="18" t="s">
        <v>28</v>
      </c>
      <c r="C7" s="17">
        <v>0</v>
      </c>
      <c r="D7" s="17">
        <v>210</v>
      </c>
      <c r="E7" s="17">
        <v>115</v>
      </c>
      <c r="F7" s="19">
        <f>D7+E7</f>
        <v>325</v>
      </c>
      <c r="G7" s="17">
        <v>69</v>
      </c>
      <c r="H7" s="17">
        <v>0</v>
      </c>
      <c r="I7" s="20">
        <f>SUM(G7:H7)</f>
        <v>69</v>
      </c>
      <c r="J7" s="56"/>
      <c r="K7" s="21">
        <v>0</v>
      </c>
      <c r="L7" s="17">
        <v>9</v>
      </c>
      <c r="M7" s="17">
        <v>5</v>
      </c>
      <c r="N7" s="19">
        <f t="shared" ref="N7" si="0">SUM(L7:M7)</f>
        <v>14</v>
      </c>
      <c r="O7" s="17">
        <v>5</v>
      </c>
      <c r="P7" s="17">
        <v>0</v>
      </c>
      <c r="Q7" s="19">
        <f>SUM(O7:P7)</f>
        <v>5</v>
      </c>
      <c r="R7" s="22"/>
      <c r="S7" s="17">
        <v>0</v>
      </c>
      <c r="T7" s="17">
        <v>0</v>
      </c>
      <c r="U7" s="17">
        <v>13</v>
      </c>
      <c r="V7" s="17">
        <v>0</v>
      </c>
      <c r="W7" s="17">
        <v>0</v>
      </c>
      <c r="X7" s="17">
        <v>0</v>
      </c>
      <c r="Y7" s="17">
        <v>1</v>
      </c>
      <c r="Z7" s="17">
        <v>0</v>
      </c>
      <c r="AA7" s="23"/>
      <c r="AB7" s="24">
        <f>C7+F7+I7+S7+T7+U7+V7</f>
        <v>407</v>
      </c>
      <c r="AC7" s="24">
        <f>K7+N7+Q7+W7+X7+Y7+Z7</f>
        <v>20</v>
      </c>
      <c r="AD7" s="29"/>
      <c r="AE7" s="26"/>
      <c r="AF7" s="26"/>
      <c r="AG7" s="26"/>
      <c r="AH7" s="26"/>
      <c r="AI7" s="26"/>
      <c r="AJ7" s="27"/>
      <c r="AK7" s="26"/>
      <c r="AL7" s="26"/>
      <c r="AM7" s="26"/>
      <c r="AN7" s="26"/>
      <c r="AO7" s="27"/>
      <c r="AP7" s="26"/>
      <c r="AQ7" s="26"/>
      <c r="AR7" s="26"/>
      <c r="AS7" s="26"/>
      <c r="AT7" s="26"/>
      <c r="AU7" s="26"/>
      <c r="AV7" s="26"/>
      <c r="AW7" s="26"/>
      <c r="AX7" s="26"/>
    </row>
    <row r="8" spans="1:50" s="28" customFormat="1" x14ac:dyDescent="0.25">
      <c r="A8" s="17">
        <v>2</v>
      </c>
      <c r="B8" s="18" t="s">
        <v>29</v>
      </c>
      <c r="C8" s="17">
        <v>0</v>
      </c>
      <c r="D8" s="17">
        <v>205</v>
      </c>
      <c r="E8" s="17">
        <v>0</v>
      </c>
      <c r="F8" s="19">
        <f>D8+E8</f>
        <v>205</v>
      </c>
      <c r="G8" s="17">
        <v>0</v>
      </c>
      <c r="H8" s="17">
        <v>0</v>
      </c>
      <c r="I8" s="20">
        <f>SUM(G8:H8)</f>
        <v>0</v>
      </c>
      <c r="J8" s="56"/>
      <c r="K8" s="21">
        <v>0</v>
      </c>
      <c r="L8" s="17">
        <v>10</v>
      </c>
      <c r="M8" s="17">
        <v>0</v>
      </c>
      <c r="N8" s="19">
        <f>SUM(L8:M8)</f>
        <v>10</v>
      </c>
      <c r="O8" s="17">
        <v>0</v>
      </c>
      <c r="P8" s="17">
        <v>0</v>
      </c>
      <c r="Q8" s="19">
        <f>SUM(O8:P8)</f>
        <v>0</v>
      </c>
      <c r="R8" s="22"/>
      <c r="S8" s="17">
        <v>2</v>
      </c>
      <c r="T8" s="17">
        <v>14</v>
      </c>
      <c r="U8" s="17">
        <v>0</v>
      </c>
      <c r="V8" s="17">
        <v>0</v>
      </c>
      <c r="W8" s="17">
        <v>1</v>
      </c>
      <c r="X8" s="17">
        <v>1</v>
      </c>
      <c r="Y8" s="17">
        <v>0</v>
      </c>
      <c r="Z8" s="17">
        <v>0</v>
      </c>
      <c r="AA8" s="23"/>
      <c r="AB8" s="24">
        <f t="shared" ref="AB8:AB10" si="1">C8+F8+I8+S8+T8+U8+V8</f>
        <v>221</v>
      </c>
      <c r="AC8" s="24">
        <f>K8+N8+Q8+W8+X8+Y8+Z8</f>
        <v>12</v>
      </c>
      <c r="AD8" s="29"/>
      <c r="AE8" s="26"/>
      <c r="AF8" s="26"/>
      <c r="AG8" s="26"/>
      <c r="AH8" s="26"/>
      <c r="AI8" s="26"/>
      <c r="AJ8" s="27"/>
      <c r="AK8" s="26"/>
      <c r="AL8" s="26"/>
      <c r="AM8" s="26"/>
      <c r="AN8" s="26"/>
      <c r="AO8" s="27"/>
      <c r="AP8" s="26"/>
      <c r="AQ8" s="26"/>
      <c r="AR8" s="26"/>
      <c r="AS8" s="26"/>
      <c r="AT8" s="26"/>
      <c r="AU8" s="26"/>
      <c r="AV8" s="26"/>
      <c r="AW8" s="26"/>
      <c r="AX8" s="26"/>
    </row>
    <row r="9" spans="1:50" s="28" customFormat="1" x14ac:dyDescent="0.25">
      <c r="A9" s="17">
        <v>3</v>
      </c>
      <c r="B9" s="18" t="s">
        <v>30</v>
      </c>
      <c r="C9" s="17">
        <v>0</v>
      </c>
      <c r="D9" s="17">
        <v>258</v>
      </c>
      <c r="E9" s="17">
        <v>179</v>
      </c>
      <c r="F9" s="19">
        <f t="shared" ref="F9:F10" si="2">D9+E9</f>
        <v>437</v>
      </c>
      <c r="G9" s="17">
        <v>18</v>
      </c>
      <c r="H9" s="17">
        <v>0</v>
      </c>
      <c r="I9" s="20">
        <f>SUM(G9:H9)</f>
        <v>18</v>
      </c>
      <c r="J9" s="56"/>
      <c r="K9" s="21">
        <v>0</v>
      </c>
      <c r="L9" s="17">
        <v>11</v>
      </c>
      <c r="M9" s="17">
        <v>7</v>
      </c>
      <c r="N9" s="19">
        <f t="shared" ref="N9:N10" si="3">SUM(L9:M9)</f>
        <v>18</v>
      </c>
      <c r="O9" s="17">
        <v>4</v>
      </c>
      <c r="P9" s="17">
        <v>0</v>
      </c>
      <c r="Q9" s="19">
        <f>SUM(O9:P9)</f>
        <v>4</v>
      </c>
      <c r="R9" s="22"/>
      <c r="S9" s="17">
        <v>10</v>
      </c>
      <c r="T9" s="17">
        <v>13</v>
      </c>
      <c r="U9" s="17">
        <v>22</v>
      </c>
      <c r="V9" s="17">
        <v>18</v>
      </c>
      <c r="W9" s="17">
        <v>1</v>
      </c>
      <c r="X9" s="17">
        <v>1</v>
      </c>
      <c r="Y9" s="17">
        <v>1</v>
      </c>
      <c r="Z9" s="17">
        <v>1</v>
      </c>
      <c r="AA9" s="23"/>
      <c r="AB9" s="24">
        <f t="shared" si="1"/>
        <v>518</v>
      </c>
      <c r="AC9" s="24">
        <f t="shared" ref="AC9:AC10" si="4">K9+N9+Q9+W9+X9+Y9+Z9</f>
        <v>26</v>
      </c>
      <c r="AD9" s="29"/>
      <c r="AE9" s="26"/>
      <c r="AF9" s="26"/>
      <c r="AG9" s="26"/>
      <c r="AH9" s="26"/>
      <c r="AI9" s="26"/>
      <c r="AJ9" s="27"/>
      <c r="AK9" s="26"/>
      <c r="AL9" s="26"/>
      <c r="AM9" s="26"/>
      <c r="AN9" s="26"/>
      <c r="AO9" s="27"/>
      <c r="AP9" s="26"/>
      <c r="AQ9" s="26"/>
      <c r="AR9" s="26"/>
      <c r="AS9" s="26"/>
      <c r="AT9" s="26"/>
      <c r="AU9" s="26"/>
      <c r="AV9" s="26"/>
      <c r="AW9" s="26"/>
      <c r="AX9" s="26"/>
    </row>
    <row r="10" spans="1:50" s="28" customFormat="1" x14ac:dyDescent="0.25">
      <c r="A10" s="17">
        <v>4</v>
      </c>
      <c r="B10" s="18" t="s">
        <v>31</v>
      </c>
      <c r="C10" s="17">
        <v>0</v>
      </c>
      <c r="D10" s="17">
        <v>149</v>
      </c>
      <c r="E10" s="17">
        <v>120</v>
      </c>
      <c r="F10" s="19">
        <f t="shared" si="2"/>
        <v>269</v>
      </c>
      <c r="G10" s="17">
        <v>0</v>
      </c>
      <c r="H10" s="17">
        <v>0</v>
      </c>
      <c r="I10" s="20">
        <f>SUM(G10:H10)</f>
        <v>0</v>
      </c>
      <c r="J10" s="56"/>
      <c r="K10" s="21">
        <v>0</v>
      </c>
      <c r="L10" s="17">
        <v>8</v>
      </c>
      <c r="M10" s="17">
        <v>5</v>
      </c>
      <c r="N10" s="19">
        <f t="shared" si="3"/>
        <v>13</v>
      </c>
      <c r="O10" s="17">
        <v>0</v>
      </c>
      <c r="P10" s="17">
        <v>0</v>
      </c>
      <c r="Q10" s="19">
        <f>SUM(O10:P10)</f>
        <v>0</v>
      </c>
      <c r="R10" s="22"/>
      <c r="S10" s="17">
        <v>14</v>
      </c>
      <c r="T10" s="17">
        <v>18</v>
      </c>
      <c r="U10" s="17">
        <v>17</v>
      </c>
      <c r="V10" s="17">
        <v>15</v>
      </c>
      <c r="W10" s="17">
        <v>1</v>
      </c>
      <c r="X10" s="17">
        <v>1</v>
      </c>
      <c r="Y10" s="17">
        <v>1</v>
      </c>
      <c r="Z10" s="17">
        <v>1</v>
      </c>
      <c r="AA10" s="23"/>
      <c r="AB10" s="24">
        <f t="shared" si="1"/>
        <v>333</v>
      </c>
      <c r="AC10" s="24">
        <f t="shared" si="4"/>
        <v>17</v>
      </c>
      <c r="AD10" s="29"/>
      <c r="AE10" s="26"/>
      <c r="AF10" s="26"/>
      <c r="AG10" s="26"/>
      <c r="AH10" s="26"/>
      <c r="AI10" s="26"/>
      <c r="AJ10" s="27"/>
      <c r="AK10" s="26"/>
      <c r="AL10" s="26"/>
      <c r="AM10" s="26"/>
      <c r="AN10" s="26"/>
      <c r="AO10" s="27"/>
      <c r="AP10" s="26"/>
      <c r="AQ10" s="26"/>
      <c r="AR10" s="26"/>
      <c r="AS10" s="26"/>
      <c r="AT10" s="26"/>
      <c r="AU10" s="26"/>
      <c r="AV10" s="26"/>
      <c r="AW10" s="26"/>
      <c r="AX10" s="26"/>
    </row>
    <row r="11" spans="1:50" x14ac:dyDescent="0.25">
      <c r="A11" s="77" t="s">
        <v>21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22"/>
      <c r="S11" s="19">
        <f>SUM(S7:S10)</f>
        <v>26</v>
      </c>
      <c r="T11" s="19">
        <f t="shared" ref="T11:Z11" si="5">SUM(T7:T10)</f>
        <v>45</v>
      </c>
      <c r="U11" s="19">
        <f t="shared" si="5"/>
        <v>52</v>
      </c>
      <c r="V11" s="19">
        <f t="shared" si="5"/>
        <v>33</v>
      </c>
      <c r="W11" s="19">
        <f t="shared" si="5"/>
        <v>3</v>
      </c>
      <c r="X11" s="19">
        <f t="shared" si="5"/>
        <v>3</v>
      </c>
      <c r="Y11" s="19">
        <f t="shared" si="5"/>
        <v>3</v>
      </c>
      <c r="Z11" s="19">
        <f t="shared" si="5"/>
        <v>2</v>
      </c>
      <c r="AA11" s="23"/>
      <c r="AB11" s="75" t="s">
        <v>25</v>
      </c>
      <c r="AC11" s="76"/>
      <c r="AD11" s="3"/>
      <c r="AJ11" s="4"/>
      <c r="AO11" s="4"/>
    </row>
    <row r="12" spans="1:50" x14ac:dyDescent="0.25">
      <c r="A12" s="80" t="s">
        <v>19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2"/>
      <c r="R12" s="22"/>
      <c r="S12" s="59">
        <v>1008</v>
      </c>
      <c r="T12" s="59"/>
      <c r="U12" s="59">
        <v>414</v>
      </c>
      <c r="V12" s="59"/>
      <c r="W12" s="59">
        <v>48</v>
      </c>
      <c r="X12" s="59"/>
      <c r="Y12" s="59">
        <v>17</v>
      </c>
      <c r="Z12" s="59"/>
      <c r="AA12" s="23"/>
      <c r="AB12" s="38" t="s">
        <v>27</v>
      </c>
      <c r="AC12" s="38" t="s">
        <v>26</v>
      </c>
      <c r="AD12" s="3"/>
      <c r="AJ12" s="4"/>
      <c r="AO12" s="4"/>
    </row>
    <row r="13" spans="1:50" x14ac:dyDescent="0.25">
      <c r="A13" s="63" t="s">
        <v>20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  <c r="R13" s="22"/>
      <c r="S13" s="59">
        <f>SUM(S11+T11+S12)</f>
        <v>1079</v>
      </c>
      <c r="T13" s="59"/>
      <c r="U13" s="59">
        <f>SUM(U11+V11+U12)</f>
        <v>499</v>
      </c>
      <c r="V13" s="59"/>
      <c r="W13" s="59">
        <f>SUM(W11+X11+W12)</f>
        <v>54</v>
      </c>
      <c r="X13" s="59"/>
      <c r="Y13" s="59">
        <f>SUM(Y11+Z11+Y12)</f>
        <v>22</v>
      </c>
      <c r="Z13" s="59"/>
      <c r="AA13" s="23"/>
      <c r="AB13" s="24">
        <f>2690+S11+T11+U11+V11</f>
        <v>2846</v>
      </c>
      <c r="AC13" s="24">
        <f xml:space="preserve"> 139+W11+X11+Y11+Z11</f>
        <v>150</v>
      </c>
      <c r="AD13" s="3"/>
      <c r="AJ13" s="4"/>
      <c r="AO13" s="4"/>
    </row>
    <row r="14" spans="1:50" ht="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6"/>
      <c r="AD14" s="3"/>
      <c r="AJ14" s="4"/>
      <c r="AO14" s="4"/>
    </row>
    <row r="15" spans="1:50" s="28" customFormat="1" x14ac:dyDescent="0.25">
      <c r="A15" s="58" t="s">
        <v>0</v>
      </c>
      <c r="B15" s="58"/>
      <c r="C15" s="60" t="s">
        <v>58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  <c r="S15" s="60" t="s">
        <v>56</v>
      </c>
      <c r="T15" s="60"/>
      <c r="U15" s="60"/>
      <c r="V15" s="60"/>
      <c r="W15" s="60"/>
      <c r="X15" s="60"/>
      <c r="Y15" s="60"/>
      <c r="Z15" s="60"/>
      <c r="AA15" s="83"/>
      <c r="AB15" s="39" t="s">
        <v>57</v>
      </c>
      <c r="AC15" s="32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</row>
    <row r="16" spans="1:50" s="28" customFormat="1" x14ac:dyDescent="0.25">
      <c r="A16" s="58"/>
      <c r="B16" s="58"/>
      <c r="C16" s="66" t="s">
        <v>10</v>
      </c>
      <c r="D16" s="67"/>
      <c r="E16" s="67"/>
      <c r="F16" s="67"/>
      <c r="G16" s="67"/>
      <c r="H16" s="67"/>
      <c r="I16" s="67"/>
      <c r="J16" s="51"/>
      <c r="K16" s="99" t="s">
        <v>11</v>
      </c>
      <c r="L16" s="99"/>
      <c r="M16" s="99"/>
      <c r="N16" s="99"/>
      <c r="O16" s="99"/>
      <c r="P16" s="99"/>
      <c r="Q16" s="69"/>
      <c r="R16" s="62"/>
      <c r="S16" s="57" t="s">
        <v>18</v>
      </c>
      <c r="T16" s="57"/>
      <c r="U16" s="57"/>
      <c r="V16" s="57"/>
      <c r="W16" s="57" t="s">
        <v>61</v>
      </c>
      <c r="X16" s="57"/>
      <c r="Y16" s="57"/>
      <c r="Z16" s="57"/>
      <c r="AA16" s="96"/>
      <c r="AB16" s="41"/>
      <c r="AC16" s="42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</row>
    <row r="17" spans="1:50" s="28" customFormat="1" ht="15" customHeight="1" x14ac:dyDescent="0.25">
      <c r="A17" s="58"/>
      <c r="B17" s="58"/>
      <c r="C17" s="66"/>
      <c r="D17" s="67"/>
      <c r="E17" s="67"/>
      <c r="F17" s="67"/>
      <c r="G17" s="67"/>
      <c r="H17" s="67"/>
      <c r="I17" s="67"/>
      <c r="J17" s="52"/>
      <c r="K17" s="101"/>
      <c r="L17" s="101"/>
      <c r="M17" s="101"/>
      <c r="N17" s="101"/>
      <c r="O17" s="101"/>
      <c r="P17" s="101"/>
      <c r="Q17" s="102"/>
      <c r="R17" s="62"/>
      <c r="S17" s="56" t="s">
        <v>59</v>
      </c>
      <c r="T17" s="58" t="s">
        <v>60</v>
      </c>
      <c r="U17" s="56" t="s">
        <v>63</v>
      </c>
      <c r="V17" s="58" t="s">
        <v>62</v>
      </c>
      <c r="W17" s="56" t="s">
        <v>59</v>
      </c>
      <c r="X17" s="58" t="s">
        <v>60</v>
      </c>
      <c r="Y17" s="56" t="s">
        <v>63</v>
      </c>
      <c r="Z17" s="58" t="s">
        <v>62</v>
      </c>
      <c r="AA17" s="96"/>
      <c r="AB17" s="57" t="s">
        <v>23</v>
      </c>
      <c r="AC17" s="57" t="s">
        <v>24</v>
      </c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</row>
    <row r="18" spans="1:50" s="28" customFormat="1" x14ac:dyDescent="0.25">
      <c r="A18" s="68" t="s">
        <v>2</v>
      </c>
      <c r="B18" s="69"/>
      <c r="C18" s="57" t="s">
        <v>7</v>
      </c>
      <c r="D18" s="57" t="s">
        <v>16</v>
      </c>
      <c r="E18" s="57"/>
      <c r="F18" s="57"/>
      <c r="G18" s="57" t="s">
        <v>17</v>
      </c>
      <c r="H18" s="57"/>
      <c r="I18" s="72"/>
      <c r="J18" s="52"/>
      <c r="K18" s="73" t="s">
        <v>7</v>
      </c>
      <c r="L18" s="57" t="s">
        <v>16</v>
      </c>
      <c r="M18" s="57"/>
      <c r="N18" s="57"/>
      <c r="O18" s="57" t="s">
        <v>17</v>
      </c>
      <c r="P18" s="57"/>
      <c r="Q18" s="57"/>
      <c r="R18" s="62"/>
      <c r="S18" s="56"/>
      <c r="T18" s="58"/>
      <c r="U18" s="56"/>
      <c r="V18" s="58"/>
      <c r="W18" s="56"/>
      <c r="X18" s="58"/>
      <c r="Y18" s="56"/>
      <c r="Z18" s="58"/>
      <c r="AA18" s="96"/>
      <c r="AB18" s="57"/>
      <c r="AC18" s="57"/>
      <c r="AD18" s="29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</row>
    <row r="19" spans="1:50" s="28" customFormat="1" ht="38.25" x14ac:dyDescent="0.25">
      <c r="A19" s="70"/>
      <c r="B19" s="71"/>
      <c r="C19" s="57"/>
      <c r="D19" s="35" t="s">
        <v>8</v>
      </c>
      <c r="E19" s="36" t="s">
        <v>9</v>
      </c>
      <c r="F19" s="19" t="s">
        <v>12</v>
      </c>
      <c r="G19" s="36" t="s">
        <v>8</v>
      </c>
      <c r="H19" s="36" t="s">
        <v>9</v>
      </c>
      <c r="I19" s="20" t="s">
        <v>12</v>
      </c>
      <c r="J19" s="52"/>
      <c r="K19" s="74"/>
      <c r="L19" s="36" t="s">
        <v>8</v>
      </c>
      <c r="M19" s="36" t="s">
        <v>9</v>
      </c>
      <c r="N19" s="19" t="s">
        <v>12</v>
      </c>
      <c r="O19" s="36" t="s">
        <v>8</v>
      </c>
      <c r="P19" s="36" t="s">
        <v>9</v>
      </c>
      <c r="Q19" s="19" t="s">
        <v>12</v>
      </c>
      <c r="R19" s="62"/>
      <c r="S19" s="56"/>
      <c r="T19" s="58"/>
      <c r="U19" s="56"/>
      <c r="V19" s="58"/>
      <c r="W19" s="56"/>
      <c r="X19" s="58"/>
      <c r="Y19" s="56"/>
      <c r="Z19" s="58"/>
      <c r="AA19" s="96"/>
      <c r="AB19" s="57"/>
      <c r="AC19" s="57"/>
      <c r="AD19" s="29"/>
      <c r="AE19" s="26"/>
      <c r="AF19" s="26"/>
      <c r="AG19" s="26"/>
      <c r="AH19" s="26"/>
      <c r="AI19" s="26"/>
      <c r="AJ19" s="27"/>
      <c r="AK19" s="26"/>
      <c r="AL19" s="26"/>
      <c r="AM19" s="26"/>
      <c r="AN19" s="26"/>
      <c r="AO19" s="27"/>
      <c r="AP19" s="26"/>
      <c r="AQ19" s="26"/>
      <c r="AR19" s="26"/>
      <c r="AS19" s="26"/>
      <c r="AT19" s="26"/>
      <c r="AU19" s="26"/>
      <c r="AV19" s="26"/>
      <c r="AW19" s="26"/>
      <c r="AX19" s="26"/>
    </row>
    <row r="20" spans="1:50" s="28" customFormat="1" x14ac:dyDescent="0.25">
      <c r="A20" s="17">
        <v>5</v>
      </c>
      <c r="B20" s="18" t="s">
        <v>32</v>
      </c>
      <c r="C20" s="17">
        <v>0</v>
      </c>
      <c r="D20" s="17">
        <v>550</v>
      </c>
      <c r="E20" s="17">
        <v>0</v>
      </c>
      <c r="F20" s="19">
        <f t="shared" ref="F20:F26" si="6">SUM(D20:E20)</f>
        <v>550</v>
      </c>
      <c r="G20" s="17">
        <v>0</v>
      </c>
      <c r="H20" s="17">
        <v>0</v>
      </c>
      <c r="I20" s="20">
        <f t="shared" ref="I20:I26" si="7">SUM(G20:H20)</f>
        <v>0</v>
      </c>
      <c r="J20" s="52"/>
      <c r="K20" s="21">
        <v>0</v>
      </c>
      <c r="L20" s="17">
        <v>22</v>
      </c>
      <c r="M20" s="17">
        <v>0</v>
      </c>
      <c r="N20" s="19">
        <f t="shared" ref="N20:N26" si="8">SUM(L20:M20)</f>
        <v>22</v>
      </c>
      <c r="O20" s="17">
        <v>0</v>
      </c>
      <c r="P20" s="17">
        <v>0</v>
      </c>
      <c r="Q20" s="19">
        <f t="shared" ref="Q20:Q26" si="9">SUM(O20:P20)</f>
        <v>0</v>
      </c>
      <c r="R20" s="22"/>
      <c r="S20" s="17">
        <v>9</v>
      </c>
      <c r="T20" s="17">
        <v>11</v>
      </c>
      <c r="U20" s="17">
        <v>0</v>
      </c>
      <c r="V20" s="17">
        <v>0</v>
      </c>
      <c r="W20" s="17">
        <v>1</v>
      </c>
      <c r="X20" s="17">
        <v>1</v>
      </c>
      <c r="Y20" s="17">
        <v>0</v>
      </c>
      <c r="Z20" s="17">
        <v>0</v>
      </c>
      <c r="AA20" s="23"/>
      <c r="AB20" s="24">
        <f>C20+F20+I20+S20+T20+U20+V20</f>
        <v>570</v>
      </c>
      <c r="AC20" s="24">
        <f>K20+N20+Q20+W20+X20+Y20+Z20</f>
        <v>24</v>
      </c>
      <c r="AD20" s="29"/>
      <c r="AE20" s="26"/>
      <c r="AF20" s="26"/>
      <c r="AG20" s="26"/>
      <c r="AH20" s="26"/>
      <c r="AI20" s="26"/>
      <c r="AJ20" s="27"/>
      <c r="AK20" s="26"/>
      <c r="AL20" s="26"/>
      <c r="AM20" s="26"/>
      <c r="AN20" s="26"/>
      <c r="AO20" s="27"/>
      <c r="AP20" s="26"/>
      <c r="AQ20" s="26"/>
      <c r="AR20" s="26"/>
      <c r="AS20" s="26"/>
      <c r="AT20" s="26"/>
      <c r="AU20" s="26"/>
      <c r="AV20" s="26"/>
      <c r="AW20" s="26"/>
      <c r="AX20" s="26"/>
    </row>
    <row r="21" spans="1:50" s="28" customFormat="1" x14ac:dyDescent="0.25">
      <c r="A21" s="17">
        <v>6</v>
      </c>
      <c r="B21" s="18" t="s">
        <v>33</v>
      </c>
      <c r="C21" s="17">
        <v>0</v>
      </c>
      <c r="D21" s="17">
        <v>177</v>
      </c>
      <c r="E21" s="17">
        <v>0</v>
      </c>
      <c r="F21" s="19">
        <f t="shared" si="6"/>
        <v>177</v>
      </c>
      <c r="G21" s="17">
        <v>0</v>
      </c>
      <c r="H21" s="17">
        <v>0</v>
      </c>
      <c r="I21" s="20">
        <f t="shared" si="7"/>
        <v>0</v>
      </c>
      <c r="J21" s="52"/>
      <c r="K21" s="21">
        <v>0</v>
      </c>
      <c r="L21" s="17">
        <v>10</v>
      </c>
      <c r="M21" s="17">
        <v>0</v>
      </c>
      <c r="N21" s="19">
        <f t="shared" si="8"/>
        <v>10</v>
      </c>
      <c r="O21" s="17">
        <v>0</v>
      </c>
      <c r="P21" s="17">
        <v>0</v>
      </c>
      <c r="Q21" s="19">
        <f t="shared" si="9"/>
        <v>0</v>
      </c>
      <c r="R21" s="22"/>
      <c r="S21" s="17">
        <v>15</v>
      </c>
      <c r="T21" s="17">
        <v>11</v>
      </c>
      <c r="U21" s="17">
        <v>0</v>
      </c>
      <c r="V21" s="17">
        <v>0</v>
      </c>
      <c r="W21" s="17">
        <v>1</v>
      </c>
      <c r="X21" s="17">
        <v>1</v>
      </c>
      <c r="Y21" s="17">
        <v>0</v>
      </c>
      <c r="Z21" s="17">
        <v>0</v>
      </c>
      <c r="AA21" s="23"/>
      <c r="AB21" s="24">
        <f t="shared" ref="AB21:AB26" si="10">C21+F21+I21+S21+T21+U21+V21</f>
        <v>203</v>
      </c>
      <c r="AC21" s="24">
        <f t="shared" ref="AC21:AC26" si="11">K21+N21+Q21+W21+X21+Y21+Z21</f>
        <v>12</v>
      </c>
      <c r="AD21" s="29"/>
      <c r="AE21" s="26"/>
      <c r="AF21" s="26"/>
      <c r="AG21" s="26"/>
      <c r="AH21" s="26"/>
      <c r="AI21" s="26"/>
      <c r="AJ21" s="27"/>
      <c r="AK21" s="26"/>
      <c r="AL21" s="26"/>
      <c r="AM21" s="26"/>
      <c r="AN21" s="26"/>
      <c r="AO21" s="27"/>
      <c r="AP21" s="26"/>
      <c r="AQ21" s="26"/>
      <c r="AR21" s="26"/>
      <c r="AS21" s="26"/>
      <c r="AT21" s="26"/>
      <c r="AU21" s="26"/>
      <c r="AV21" s="26"/>
      <c r="AW21" s="26"/>
      <c r="AX21" s="26"/>
    </row>
    <row r="22" spans="1:50" s="28" customFormat="1" x14ac:dyDescent="0.25">
      <c r="A22" s="17">
        <v>7</v>
      </c>
      <c r="B22" s="18" t="s">
        <v>34</v>
      </c>
      <c r="C22" s="17">
        <v>0</v>
      </c>
      <c r="D22" s="17">
        <v>161</v>
      </c>
      <c r="E22" s="17">
        <v>0</v>
      </c>
      <c r="F22" s="19">
        <f t="shared" si="6"/>
        <v>161</v>
      </c>
      <c r="G22" s="17">
        <v>0</v>
      </c>
      <c r="H22" s="17">
        <v>0</v>
      </c>
      <c r="I22" s="20">
        <f t="shared" si="7"/>
        <v>0</v>
      </c>
      <c r="J22" s="52"/>
      <c r="K22" s="21">
        <v>0</v>
      </c>
      <c r="L22" s="17">
        <v>10</v>
      </c>
      <c r="M22" s="17">
        <v>0</v>
      </c>
      <c r="N22" s="19">
        <f t="shared" si="8"/>
        <v>10</v>
      </c>
      <c r="O22" s="17">
        <v>0</v>
      </c>
      <c r="P22" s="17">
        <v>0</v>
      </c>
      <c r="Q22" s="19">
        <f t="shared" si="9"/>
        <v>0</v>
      </c>
      <c r="R22" s="22"/>
      <c r="S22" s="17">
        <v>13</v>
      </c>
      <c r="T22" s="17">
        <v>5</v>
      </c>
      <c r="U22" s="17">
        <v>0</v>
      </c>
      <c r="V22" s="17">
        <v>0</v>
      </c>
      <c r="W22" s="17">
        <v>1</v>
      </c>
      <c r="X22" s="17">
        <v>1</v>
      </c>
      <c r="Y22" s="17">
        <v>0</v>
      </c>
      <c r="Z22" s="17">
        <v>0</v>
      </c>
      <c r="AA22" s="23"/>
      <c r="AB22" s="24">
        <f t="shared" si="10"/>
        <v>179</v>
      </c>
      <c r="AC22" s="24">
        <f t="shared" si="11"/>
        <v>12</v>
      </c>
      <c r="AD22" s="29"/>
      <c r="AE22" s="26"/>
      <c r="AF22" s="26"/>
      <c r="AG22" s="26"/>
      <c r="AH22" s="26"/>
      <c r="AI22" s="26"/>
      <c r="AJ22" s="27"/>
      <c r="AK22" s="26"/>
      <c r="AL22" s="26"/>
      <c r="AM22" s="26"/>
      <c r="AN22" s="26"/>
      <c r="AO22" s="27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1:50" s="28" customFormat="1" x14ac:dyDescent="0.25">
      <c r="A23" s="17">
        <v>8</v>
      </c>
      <c r="B23" s="18" t="s">
        <v>35</v>
      </c>
      <c r="C23" s="17">
        <v>95</v>
      </c>
      <c r="D23" s="17">
        <v>362</v>
      </c>
      <c r="E23" s="17">
        <v>0</v>
      </c>
      <c r="F23" s="19">
        <f t="shared" si="6"/>
        <v>362</v>
      </c>
      <c r="G23" s="17">
        <v>0</v>
      </c>
      <c r="H23" s="17">
        <v>0</v>
      </c>
      <c r="I23" s="20">
        <f t="shared" si="7"/>
        <v>0</v>
      </c>
      <c r="J23" s="52"/>
      <c r="K23" s="21">
        <v>6</v>
      </c>
      <c r="L23" s="17">
        <v>16</v>
      </c>
      <c r="M23" s="17">
        <v>0</v>
      </c>
      <c r="N23" s="19">
        <f t="shared" si="8"/>
        <v>16</v>
      </c>
      <c r="O23" s="17">
        <v>0</v>
      </c>
      <c r="P23" s="17">
        <v>0</v>
      </c>
      <c r="Q23" s="19">
        <f t="shared" si="9"/>
        <v>0</v>
      </c>
      <c r="R23" s="22"/>
      <c r="S23" s="17">
        <v>1</v>
      </c>
      <c r="T23" s="17">
        <v>13</v>
      </c>
      <c r="U23" s="17">
        <v>0</v>
      </c>
      <c r="V23" s="17">
        <v>0</v>
      </c>
      <c r="W23" s="17">
        <v>1</v>
      </c>
      <c r="X23" s="17">
        <v>1</v>
      </c>
      <c r="Y23" s="17">
        <v>0</v>
      </c>
      <c r="Z23" s="17">
        <v>0</v>
      </c>
      <c r="AA23" s="23"/>
      <c r="AB23" s="24">
        <f t="shared" si="10"/>
        <v>471</v>
      </c>
      <c r="AC23" s="24">
        <f t="shared" si="11"/>
        <v>24</v>
      </c>
      <c r="AD23" s="29"/>
      <c r="AE23" s="26"/>
      <c r="AF23" s="26"/>
      <c r="AG23" s="26"/>
      <c r="AH23" s="26"/>
      <c r="AI23" s="26"/>
      <c r="AJ23" s="27"/>
      <c r="AK23" s="26"/>
      <c r="AL23" s="26"/>
      <c r="AM23" s="26"/>
      <c r="AN23" s="26"/>
      <c r="AO23" s="27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1:50" s="28" customFormat="1" x14ac:dyDescent="0.25">
      <c r="A24" s="17">
        <v>9</v>
      </c>
      <c r="B24" s="18" t="s">
        <v>36</v>
      </c>
      <c r="C24" s="17">
        <v>0</v>
      </c>
      <c r="D24" s="17">
        <v>187</v>
      </c>
      <c r="E24" s="17">
        <v>0</v>
      </c>
      <c r="F24" s="19">
        <f t="shared" si="6"/>
        <v>187</v>
      </c>
      <c r="G24" s="17">
        <v>0</v>
      </c>
      <c r="H24" s="17">
        <v>0</v>
      </c>
      <c r="I24" s="20">
        <f t="shared" si="7"/>
        <v>0</v>
      </c>
      <c r="J24" s="52"/>
      <c r="K24" s="21">
        <v>0</v>
      </c>
      <c r="L24" s="17">
        <v>8</v>
      </c>
      <c r="M24" s="17">
        <v>0</v>
      </c>
      <c r="N24" s="19">
        <f t="shared" si="8"/>
        <v>8</v>
      </c>
      <c r="O24" s="17">
        <v>0</v>
      </c>
      <c r="P24" s="17">
        <v>0</v>
      </c>
      <c r="Q24" s="19">
        <f t="shared" si="9"/>
        <v>0</v>
      </c>
      <c r="R24" s="22"/>
      <c r="S24" s="17">
        <v>3</v>
      </c>
      <c r="T24" s="17">
        <v>6</v>
      </c>
      <c r="U24" s="17">
        <v>0</v>
      </c>
      <c r="V24" s="17">
        <v>0</v>
      </c>
      <c r="W24" s="17">
        <v>1</v>
      </c>
      <c r="X24" s="17">
        <v>1</v>
      </c>
      <c r="Y24" s="17">
        <v>0</v>
      </c>
      <c r="Z24" s="17">
        <v>0</v>
      </c>
      <c r="AA24" s="23"/>
      <c r="AB24" s="24">
        <f t="shared" si="10"/>
        <v>196</v>
      </c>
      <c r="AC24" s="24">
        <f t="shared" si="11"/>
        <v>10</v>
      </c>
      <c r="AD24" s="29"/>
      <c r="AE24" s="26"/>
      <c r="AF24" s="26"/>
      <c r="AG24" s="26"/>
      <c r="AH24" s="26"/>
      <c r="AI24" s="26"/>
      <c r="AJ24" s="27"/>
      <c r="AK24" s="26"/>
      <c r="AL24" s="26"/>
      <c r="AM24" s="26"/>
      <c r="AN24" s="26"/>
      <c r="AO24" s="27"/>
      <c r="AP24" s="26"/>
      <c r="AQ24" s="26"/>
      <c r="AR24" s="26"/>
      <c r="AS24" s="26"/>
      <c r="AT24" s="26"/>
      <c r="AU24" s="26"/>
      <c r="AV24" s="26"/>
      <c r="AW24" s="26"/>
      <c r="AX24" s="26"/>
    </row>
    <row r="25" spans="1:50" s="28" customFormat="1" x14ac:dyDescent="0.25">
      <c r="A25" s="17">
        <v>10</v>
      </c>
      <c r="B25" s="18" t="s">
        <v>37</v>
      </c>
      <c r="C25" s="17">
        <v>138</v>
      </c>
      <c r="D25" s="17">
        <v>164</v>
      </c>
      <c r="E25" s="17">
        <v>0</v>
      </c>
      <c r="F25" s="19">
        <f t="shared" si="6"/>
        <v>164</v>
      </c>
      <c r="G25" s="17">
        <v>0</v>
      </c>
      <c r="H25" s="17">
        <v>0</v>
      </c>
      <c r="I25" s="20">
        <f t="shared" si="7"/>
        <v>0</v>
      </c>
      <c r="J25" s="52"/>
      <c r="K25" s="21">
        <v>8</v>
      </c>
      <c r="L25" s="17">
        <v>8</v>
      </c>
      <c r="M25" s="17">
        <v>0</v>
      </c>
      <c r="N25" s="19">
        <f t="shared" si="8"/>
        <v>8</v>
      </c>
      <c r="O25" s="17">
        <v>0</v>
      </c>
      <c r="P25" s="17">
        <v>0</v>
      </c>
      <c r="Q25" s="19">
        <f t="shared" si="9"/>
        <v>0</v>
      </c>
      <c r="R25" s="22"/>
      <c r="S25" s="17">
        <v>10</v>
      </c>
      <c r="T25" s="17">
        <v>0</v>
      </c>
      <c r="U25" s="17">
        <v>0</v>
      </c>
      <c r="V25" s="17">
        <v>0</v>
      </c>
      <c r="W25" s="17">
        <v>1</v>
      </c>
      <c r="X25" s="17">
        <v>0</v>
      </c>
      <c r="Y25" s="17">
        <v>0</v>
      </c>
      <c r="Z25" s="17">
        <v>0</v>
      </c>
      <c r="AA25" s="23"/>
      <c r="AB25" s="24">
        <f t="shared" si="10"/>
        <v>312</v>
      </c>
      <c r="AC25" s="24">
        <f t="shared" si="11"/>
        <v>17</v>
      </c>
      <c r="AD25" s="29"/>
      <c r="AE25" s="26"/>
      <c r="AF25" s="26"/>
      <c r="AG25" s="26"/>
      <c r="AH25" s="26"/>
      <c r="AI25" s="26"/>
      <c r="AJ25" s="27"/>
      <c r="AK25" s="26"/>
      <c r="AL25" s="26"/>
      <c r="AM25" s="26"/>
      <c r="AN25" s="26"/>
      <c r="AO25" s="27"/>
      <c r="AP25" s="26"/>
      <c r="AQ25" s="26"/>
      <c r="AR25" s="26"/>
      <c r="AS25" s="26"/>
      <c r="AT25" s="26"/>
      <c r="AU25" s="26"/>
      <c r="AV25" s="26"/>
      <c r="AW25" s="26"/>
      <c r="AX25" s="26"/>
    </row>
    <row r="26" spans="1:50" s="28" customFormat="1" x14ac:dyDescent="0.25">
      <c r="A26" s="17">
        <v>11</v>
      </c>
      <c r="B26" s="18" t="s">
        <v>38</v>
      </c>
      <c r="C26" s="17">
        <v>0</v>
      </c>
      <c r="D26" s="17">
        <v>0</v>
      </c>
      <c r="E26" s="17">
        <v>490</v>
      </c>
      <c r="F26" s="19">
        <f t="shared" si="6"/>
        <v>490</v>
      </c>
      <c r="G26" s="17">
        <v>0</v>
      </c>
      <c r="H26" s="17">
        <v>0</v>
      </c>
      <c r="I26" s="20">
        <f t="shared" si="7"/>
        <v>0</v>
      </c>
      <c r="J26" s="53"/>
      <c r="K26" s="21">
        <v>0</v>
      </c>
      <c r="L26" s="17">
        <v>0</v>
      </c>
      <c r="M26" s="17">
        <v>16</v>
      </c>
      <c r="N26" s="19">
        <f t="shared" si="8"/>
        <v>16</v>
      </c>
      <c r="O26" s="17">
        <v>0</v>
      </c>
      <c r="P26" s="17">
        <v>0</v>
      </c>
      <c r="Q26" s="19">
        <f t="shared" si="9"/>
        <v>0</v>
      </c>
      <c r="R26" s="22"/>
      <c r="S26" s="17">
        <v>0</v>
      </c>
      <c r="T26" s="17">
        <v>0</v>
      </c>
      <c r="U26" s="17">
        <v>49</v>
      </c>
      <c r="V26" s="17">
        <v>44</v>
      </c>
      <c r="W26" s="17">
        <v>0</v>
      </c>
      <c r="X26" s="17">
        <v>0</v>
      </c>
      <c r="Y26" s="17">
        <v>2</v>
      </c>
      <c r="Z26" s="17">
        <v>2</v>
      </c>
      <c r="AA26" s="23"/>
      <c r="AB26" s="24">
        <f t="shared" si="10"/>
        <v>583</v>
      </c>
      <c r="AC26" s="24">
        <f t="shared" si="11"/>
        <v>20</v>
      </c>
      <c r="AD26" s="29"/>
      <c r="AE26" s="26"/>
      <c r="AF26" s="26"/>
      <c r="AG26" s="26"/>
      <c r="AH26" s="26"/>
      <c r="AI26" s="26"/>
      <c r="AJ26" s="27"/>
      <c r="AK26" s="26"/>
      <c r="AL26" s="26"/>
      <c r="AM26" s="26"/>
      <c r="AN26" s="26"/>
      <c r="AO26" s="27"/>
      <c r="AP26" s="26"/>
      <c r="AQ26" s="26"/>
      <c r="AR26" s="26"/>
      <c r="AS26" s="26"/>
      <c r="AT26" s="26"/>
      <c r="AU26" s="26"/>
      <c r="AV26" s="26"/>
      <c r="AW26" s="26"/>
      <c r="AX26" s="26"/>
    </row>
    <row r="27" spans="1:50" x14ac:dyDescent="0.25">
      <c r="A27" s="77" t="s">
        <v>21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9"/>
      <c r="R27" s="22"/>
      <c r="S27" s="19">
        <f>SUM(S20:S26)</f>
        <v>51</v>
      </c>
      <c r="T27" s="19">
        <f t="shared" ref="T27:Z27" si="12">SUM(T20:T26)</f>
        <v>46</v>
      </c>
      <c r="U27" s="19">
        <f t="shared" si="12"/>
        <v>49</v>
      </c>
      <c r="V27" s="19">
        <f t="shared" si="12"/>
        <v>44</v>
      </c>
      <c r="W27" s="19">
        <f t="shared" si="12"/>
        <v>6</v>
      </c>
      <c r="X27" s="19">
        <f t="shared" si="12"/>
        <v>5</v>
      </c>
      <c r="Y27" s="19">
        <f t="shared" si="12"/>
        <v>2</v>
      </c>
      <c r="Z27" s="19">
        <f t="shared" si="12"/>
        <v>2</v>
      </c>
      <c r="AA27" s="23"/>
      <c r="AB27" s="75" t="s">
        <v>25</v>
      </c>
      <c r="AC27" s="76"/>
      <c r="AD27" s="3"/>
      <c r="AJ27" s="4"/>
      <c r="AO27" s="4"/>
    </row>
    <row r="28" spans="1:50" x14ac:dyDescent="0.25">
      <c r="A28" s="80" t="s">
        <v>19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2"/>
      <c r="R28" s="22"/>
      <c r="S28" s="59">
        <v>1601</v>
      </c>
      <c r="T28" s="59"/>
      <c r="U28" s="59">
        <v>490</v>
      </c>
      <c r="V28" s="59"/>
      <c r="W28" s="59">
        <v>74</v>
      </c>
      <c r="X28" s="59"/>
      <c r="Y28" s="59">
        <v>16</v>
      </c>
      <c r="Z28" s="59"/>
      <c r="AA28" s="23"/>
      <c r="AB28" s="38" t="s">
        <v>27</v>
      </c>
      <c r="AC28" s="38" t="s">
        <v>26</v>
      </c>
      <c r="AD28" s="3"/>
      <c r="AJ28" s="4"/>
      <c r="AO28" s="4"/>
    </row>
    <row r="29" spans="1:50" x14ac:dyDescent="0.25">
      <c r="A29" s="63" t="s">
        <v>20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22"/>
      <c r="S29" s="59">
        <f>SUM(S27+T27+S28)</f>
        <v>1698</v>
      </c>
      <c r="T29" s="59"/>
      <c r="U29" s="88">
        <f>SUM(U27+U28+V27)</f>
        <v>583</v>
      </c>
      <c r="V29" s="88"/>
      <c r="W29" s="88">
        <f>SUM(W27+W28+X27)</f>
        <v>85</v>
      </c>
      <c r="X29" s="88"/>
      <c r="Y29" s="88">
        <f>SUM(Y27+Y28+Z27)</f>
        <v>20</v>
      </c>
      <c r="Z29" s="88"/>
      <c r="AA29" s="23"/>
      <c r="AB29" s="24">
        <f>3452+S27+T27+U27+V27</f>
        <v>3642</v>
      </c>
      <c r="AC29" s="24">
        <f>164+W27+X27+Y27+Z27</f>
        <v>179</v>
      </c>
      <c r="AD29" s="3"/>
      <c r="AJ29" s="4"/>
      <c r="AO29" s="4"/>
    </row>
    <row r="30" spans="1:50" ht="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6"/>
    </row>
    <row r="31" spans="1:50" x14ac:dyDescent="0.25">
      <c r="A31" s="58" t="s">
        <v>0</v>
      </c>
      <c r="B31" s="58"/>
      <c r="C31" s="105" t="s">
        <v>58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7"/>
      <c r="R31" s="61"/>
      <c r="S31" s="60" t="s">
        <v>56</v>
      </c>
      <c r="T31" s="60"/>
      <c r="U31" s="60"/>
      <c r="V31" s="60"/>
      <c r="W31" s="60"/>
      <c r="X31" s="60"/>
      <c r="Y31" s="60"/>
      <c r="Z31" s="60"/>
      <c r="AA31" s="83"/>
      <c r="AB31" s="61" t="s">
        <v>57</v>
      </c>
      <c r="AC31" s="83"/>
    </row>
    <row r="32" spans="1:50" ht="15" customHeight="1" x14ac:dyDescent="0.25">
      <c r="A32" s="58"/>
      <c r="B32" s="58"/>
      <c r="C32" s="66" t="s">
        <v>10</v>
      </c>
      <c r="D32" s="67"/>
      <c r="E32" s="67"/>
      <c r="F32" s="67"/>
      <c r="G32" s="67"/>
      <c r="H32" s="67"/>
      <c r="I32" s="67"/>
      <c r="J32" s="51"/>
      <c r="K32" s="99" t="s">
        <v>11</v>
      </c>
      <c r="L32" s="99"/>
      <c r="M32" s="99"/>
      <c r="N32" s="99"/>
      <c r="O32" s="99"/>
      <c r="P32" s="99"/>
      <c r="Q32" s="69"/>
      <c r="R32" s="62"/>
      <c r="S32" s="57" t="s">
        <v>18</v>
      </c>
      <c r="T32" s="57"/>
      <c r="U32" s="57"/>
      <c r="V32" s="57"/>
      <c r="W32" s="57" t="s">
        <v>61</v>
      </c>
      <c r="X32" s="57"/>
      <c r="Y32" s="57"/>
      <c r="Z32" s="57"/>
      <c r="AA32" s="96"/>
      <c r="AB32" s="94"/>
      <c r="AC32" s="95"/>
    </row>
    <row r="33" spans="1:50" ht="21" customHeight="1" x14ac:dyDescent="0.25">
      <c r="A33" s="58"/>
      <c r="B33" s="58"/>
      <c r="C33" s="66"/>
      <c r="D33" s="67"/>
      <c r="E33" s="67"/>
      <c r="F33" s="67"/>
      <c r="G33" s="67"/>
      <c r="H33" s="67"/>
      <c r="I33" s="67"/>
      <c r="J33" s="52"/>
      <c r="K33" s="101"/>
      <c r="L33" s="101"/>
      <c r="M33" s="101"/>
      <c r="N33" s="101"/>
      <c r="O33" s="101"/>
      <c r="P33" s="101"/>
      <c r="Q33" s="102"/>
      <c r="R33" s="62"/>
      <c r="S33" s="56" t="s">
        <v>59</v>
      </c>
      <c r="T33" s="58" t="s">
        <v>60</v>
      </c>
      <c r="U33" s="56" t="s">
        <v>63</v>
      </c>
      <c r="V33" s="58" t="s">
        <v>62</v>
      </c>
      <c r="W33" s="56" t="s">
        <v>59</v>
      </c>
      <c r="X33" s="58" t="s">
        <v>60</v>
      </c>
      <c r="Y33" s="56" t="s">
        <v>63</v>
      </c>
      <c r="Z33" s="58" t="s">
        <v>62</v>
      </c>
      <c r="AA33" s="96"/>
      <c r="AB33" s="57" t="s">
        <v>23</v>
      </c>
      <c r="AC33" s="57" t="s">
        <v>24</v>
      </c>
    </row>
    <row r="34" spans="1:50" x14ac:dyDescent="0.25">
      <c r="A34" s="68" t="s">
        <v>3</v>
      </c>
      <c r="B34" s="69"/>
      <c r="C34" s="57" t="s">
        <v>7</v>
      </c>
      <c r="D34" s="57" t="s">
        <v>16</v>
      </c>
      <c r="E34" s="57"/>
      <c r="F34" s="57"/>
      <c r="G34" s="57" t="s">
        <v>17</v>
      </c>
      <c r="H34" s="57"/>
      <c r="I34" s="72"/>
      <c r="J34" s="52"/>
      <c r="K34" s="73" t="s">
        <v>7</v>
      </c>
      <c r="L34" s="57" t="s">
        <v>16</v>
      </c>
      <c r="M34" s="57"/>
      <c r="N34" s="57"/>
      <c r="O34" s="57" t="s">
        <v>17</v>
      </c>
      <c r="P34" s="57"/>
      <c r="Q34" s="57"/>
      <c r="R34" s="62"/>
      <c r="S34" s="56"/>
      <c r="T34" s="58"/>
      <c r="U34" s="56"/>
      <c r="V34" s="58"/>
      <c r="W34" s="56"/>
      <c r="X34" s="58"/>
      <c r="Y34" s="56"/>
      <c r="Z34" s="58"/>
      <c r="AA34" s="96"/>
      <c r="AB34" s="57"/>
      <c r="AC34" s="57"/>
      <c r="AD34" s="3"/>
      <c r="AJ34" s="4"/>
      <c r="AO34" s="4"/>
    </row>
    <row r="35" spans="1:50" ht="38.25" x14ac:dyDescent="0.25">
      <c r="A35" s="70"/>
      <c r="B35" s="71"/>
      <c r="C35" s="57"/>
      <c r="D35" s="35" t="s">
        <v>8</v>
      </c>
      <c r="E35" s="36" t="s">
        <v>9</v>
      </c>
      <c r="F35" s="19" t="s">
        <v>12</v>
      </c>
      <c r="G35" s="36" t="s">
        <v>8</v>
      </c>
      <c r="H35" s="36" t="s">
        <v>9</v>
      </c>
      <c r="I35" s="20" t="s">
        <v>12</v>
      </c>
      <c r="J35" s="52"/>
      <c r="K35" s="74"/>
      <c r="L35" s="36" t="s">
        <v>8</v>
      </c>
      <c r="M35" s="36" t="s">
        <v>9</v>
      </c>
      <c r="N35" s="19" t="s">
        <v>12</v>
      </c>
      <c r="O35" s="36" t="s">
        <v>8</v>
      </c>
      <c r="P35" s="36" t="s">
        <v>9</v>
      </c>
      <c r="Q35" s="19" t="s">
        <v>12</v>
      </c>
      <c r="R35" s="62"/>
      <c r="S35" s="56"/>
      <c r="T35" s="58"/>
      <c r="U35" s="56"/>
      <c r="V35" s="58"/>
      <c r="W35" s="56"/>
      <c r="X35" s="58"/>
      <c r="Y35" s="56"/>
      <c r="Z35" s="58"/>
      <c r="AA35" s="96"/>
      <c r="AB35" s="57"/>
      <c r="AC35" s="57"/>
      <c r="AD35" s="7"/>
      <c r="AJ35" s="4"/>
      <c r="AO35" s="4"/>
    </row>
    <row r="36" spans="1:50" s="28" customFormat="1" x14ac:dyDescent="0.25">
      <c r="A36" s="17">
        <v>13</v>
      </c>
      <c r="B36" s="18" t="s">
        <v>39</v>
      </c>
      <c r="C36" s="17">
        <v>0</v>
      </c>
      <c r="D36" s="30">
        <v>235</v>
      </c>
      <c r="E36" s="17">
        <v>113</v>
      </c>
      <c r="F36" s="19">
        <f>SUM(D36:E36)</f>
        <v>348</v>
      </c>
      <c r="G36" s="17">
        <v>0</v>
      </c>
      <c r="H36" s="17">
        <v>0</v>
      </c>
      <c r="I36" s="20">
        <f>SUM(G36:H36)</f>
        <v>0</v>
      </c>
      <c r="J36" s="52"/>
      <c r="K36" s="21">
        <v>0</v>
      </c>
      <c r="L36" s="17">
        <v>11</v>
      </c>
      <c r="M36" s="17">
        <v>5</v>
      </c>
      <c r="N36" s="19">
        <f>SUM(L36:M36)</f>
        <v>16</v>
      </c>
      <c r="O36" s="17">
        <v>0</v>
      </c>
      <c r="P36" s="17">
        <v>0</v>
      </c>
      <c r="Q36" s="19">
        <f>SUM(O36:P36)</f>
        <v>0</v>
      </c>
      <c r="R36" s="22"/>
      <c r="S36" s="17">
        <v>18</v>
      </c>
      <c r="T36" s="17">
        <v>13</v>
      </c>
      <c r="U36" s="17">
        <v>0</v>
      </c>
      <c r="V36" s="17">
        <v>22</v>
      </c>
      <c r="W36" s="17">
        <v>1</v>
      </c>
      <c r="X36" s="17">
        <v>1</v>
      </c>
      <c r="Y36" s="17">
        <v>0</v>
      </c>
      <c r="Z36" s="17">
        <v>1</v>
      </c>
      <c r="AA36" s="23"/>
      <c r="AB36" s="24">
        <f>C36+F36+I36+S36+T36+U36+V36</f>
        <v>401</v>
      </c>
      <c r="AC36" s="24">
        <f>K36+N36+Q36+W36+X36+Y36+Z36</f>
        <v>19</v>
      </c>
      <c r="AD36" s="25"/>
      <c r="AE36" s="26"/>
      <c r="AF36" s="26"/>
      <c r="AG36" s="26"/>
      <c r="AH36" s="26"/>
      <c r="AI36" s="26"/>
      <c r="AJ36" s="27"/>
      <c r="AK36" s="26"/>
      <c r="AL36" s="26"/>
      <c r="AM36" s="26"/>
      <c r="AN36" s="26"/>
      <c r="AO36" s="27"/>
      <c r="AP36" s="26"/>
      <c r="AQ36" s="26"/>
      <c r="AR36" s="26"/>
      <c r="AS36" s="26"/>
      <c r="AT36" s="26"/>
      <c r="AU36" s="26"/>
      <c r="AV36" s="26"/>
      <c r="AW36" s="26"/>
      <c r="AX36" s="26"/>
    </row>
    <row r="37" spans="1:50" s="28" customFormat="1" x14ac:dyDescent="0.25">
      <c r="A37" s="17">
        <v>14</v>
      </c>
      <c r="B37" s="18" t="s">
        <v>40</v>
      </c>
      <c r="C37" s="17">
        <v>0</v>
      </c>
      <c r="D37" s="17">
        <v>282</v>
      </c>
      <c r="E37" s="17">
        <v>401</v>
      </c>
      <c r="F37" s="19">
        <f>SUM(D37:E37)</f>
        <v>683</v>
      </c>
      <c r="G37" s="17">
        <v>0</v>
      </c>
      <c r="H37" s="17">
        <v>0</v>
      </c>
      <c r="I37" s="20">
        <f>SUM(G37:H37)</f>
        <v>0</v>
      </c>
      <c r="J37" s="52"/>
      <c r="K37" s="21">
        <v>0</v>
      </c>
      <c r="L37" s="17">
        <v>17</v>
      </c>
      <c r="M37" s="17">
        <v>14</v>
      </c>
      <c r="N37" s="19">
        <f>SUM(L37:M37)</f>
        <v>31</v>
      </c>
      <c r="O37" s="17">
        <v>0</v>
      </c>
      <c r="P37" s="17">
        <v>0</v>
      </c>
      <c r="Q37" s="19">
        <f>SUM(O37:P37)</f>
        <v>0</v>
      </c>
      <c r="R37" s="22"/>
      <c r="S37" s="17">
        <v>15</v>
      </c>
      <c r="T37" s="17">
        <v>27</v>
      </c>
      <c r="U37" s="17">
        <v>26</v>
      </c>
      <c r="V37" s="17">
        <v>14</v>
      </c>
      <c r="W37" s="17">
        <v>1</v>
      </c>
      <c r="X37" s="17">
        <v>1</v>
      </c>
      <c r="Y37" s="17">
        <v>1</v>
      </c>
      <c r="Z37" s="17">
        <v>1</v>
      </c>
      <c r="AA37" s="23"/>
      <c r="AB37" s="24">
        <f t="shared" ref="AB37:AB38" si="13">C37+F37+I37+S37+T37+U37+V37</f>
        <v>765</v>
      </c>
      <c r="AC37" s="24">
        <f t="shared" ref="AC37:AC38" si="14">K37+N37+Q37+W37+X37+Y37+Z37</f>
        <v>35</v>
      </c>
      <c r="AD37" s="25"/>
      <c r="AE37" s="26"/>
      <c r="AF37" s="26"/>
      <c r="AG37" s="26"/>
      <c r="AH37" s="26"/>
      <c r="AI37" s="26"/>
      <c r="AJ37" s="27"/>
      <c r="AK37" s="26"/>
      <c r="AL37" s="26"/>
      <c r="AM37" s="26"/>
      <c r="AN37" s="26"/>
      <c r="AO37" s="27"/>
      <c r="AP37" s="26"/>
      <c r="AQ37" s="26"/>
      <c r="AR37" s="26"/>
      <c r="AS37" s="26"/>
      <c r="AT37" s="26"/>
      <c r="AU37" s="26"/>
      <c r="AV37" s="26"/>
      <c r="AW37" s="26"/>
      <c r="AX37" s="26"/>
    </row>
    <row r="38" spans="1:50" s="28" customFormat="1" x14ac:dyDescent="0.25">
      <c r="A38" s="17">
        <v>15</v>
      </c>
      <c r="B38" s="18" t="s">
        <v>41</v>
      </c>
      <c r="C38" s="17">
        <v>87</v>
      </c>
      <c r="D38" s="17">
        <v>370</v>
      </c>
      <c r="E38" s="17">
        <v>0</v>
      </c>
      <c r="F38" s="19">
        <f>SUM(D38:E38)</f>
        <v>370</v>
      </c>
      <c r="G38" s="17">
        <v>0</v>
      </c>
      <c r="H38" s="17">
        <v>0</v>
      </c>
      <c r="I38" s="20">
        <f>SUM(G38:H38)</f>
        <v>0</v>
      </c>
      <c r="J38" s="52"/>
      <c r="K38" s="21">
        <v>6</v>
      </c>
      <c r="L38" s="17">
        <v>16</v>
      </c>
      <c r="M38" s="17">
        <v>0</v>
      </c>
      <c r="N38" s="19">
        <f>SUM(L38:M38)</f>
        <v>16</v>
      </c>
      <c r="O38" s="17">
        <v>0</v>
      </c>
      <c r="P38" s="17">
        <v>0</v>
      </c>
      <c r="Q38" s="19">
        <f>SUM(O38:P38)</f>
        <v>0</v>
      </c>
      <c r="R38" s="22"/>
      <c r="S38" s="17">
        <v>0</v>
      </c>
      <c r="T38" s="17">
        <v>17</v>
      </c>
      <c r="U38" s="17">
        <v>0</v>
      </c>
      <c r="V38" s="17">
        <v>0</v>
      </c>
      <c r="W38" s="17">
        <v>0</v>
      </c>
      <c r="X38" s="17">
        <v>2</v>
      </c>
      <c r="Y38" s="17">
        <v>0</v>
      </c>
      <c r="Z38" s="17">
        <v>0</v>
      </c>
      <c r="AA38" s="23"/>
      <c r="AB38" s="24">
        <f t="shared" si="13"/>
        <v>474</v>
      </c>
      <c r="AC38" s="24">
        <f t="shared" si="14"/>
        <v>24</v>
      </c>
      <c r="AD38" s="25"/>
      <c r="AE38" s="26"/>
      <c r="AF38" s="26"/>
      <c r="AG38" s="26"/>
      <c r="AH38" s="26"/>
      <c r="AI38" s="26"/>
      <c r="AJ38" s="27"/>
      <c r="AK38" s="26"/>
      <c r="AL38" s="26"/>
      <c r="AM38" s="26"/>
      <c r="AN38" s="26"/>
      <c r="AO38" s="27"/>
      <c r="AP38" s="26"/>
      <c r="AQ38" s="26"/>
      <c r="AR38" s="26"/>
      <c r="AS38" s="26"/>
      <c r="AT38" s="26"/>
      <c r="AU38" s="26"/>
      <c r="AV38" s="26"/>
      <c r="AW38" s="26"/>
      <c r="AX38" s="26"/>
    </row>
    <row r="39" spans="1:50" s="28" customFormat="1" x14ac:dyDescent="0.25">
      <c r="A39" s="17">
        <v>16</v>
      </c>
      <c r="B39" s="18" t="s">
        <v>64</v>
      </c>
      <c r="C39" s="17">
        <v>0</v>
      </c>
      <c r="D39" s="17">
        <v>0</v>
      </c>
      <c r="E39" s="17">
        <v>119</v>
      </c>
      <c r="F39" s="19">
        <f t="shared" ref="F39:F40" si="15">SUM(D39:E39)</f>
        <v>119</v>
      </c>
      <c r="G39" s="17">
        <v>0</v>
      </c>
      <c r="H39" s="17">
        <v>0</v>
      </c>
      <c r="I39" s="20">
        <f t="shared" ref="I39:I40" si="16">SUM(G39:H39)</f>
        <v>0</v>
      </c>
      <c r="J39" s="52"/>
      <c r="K39" s="21">
        <v>0</v>
      </c>
      <c r="L39" s="17">
        <v>0</v>
      </c>
      <c r="M39" s="17">
        <v>5</v>
      </c>
      <c r="N39" s="19">
        <f>SUM(L39:M39)</f>
        <v>5</v>
      </c>
      <c r="O39" s="17">
        <v>0</v>
      </c>
      <c r="P39" s="17">
        <v>0</v>
      </c>
      <c r="Q39" s="19">
        <f t="shared" ref="Q39:Q40" si="17">SUM(O39:P39)</f>
        <v>0</v>
      </c>
      <c r="R39" s="22"/>
      <c r="S39" s="17">
        <v>0</v>
      </c>
      <c r="T39" s="17">
        <v>15</v>
      </c>
      <c r="U39" s="17">
        <v>0</v>
      </c>
      <c r="V39" s="17">
        <v>0</v>
      </c>
      <c r="W39" s="17">
        <v>0</v>
      </c>
      <c r="X39" s="17">
        <v>1</v>
      </c>
      <c r="Y39" s="17">
        <v>0</v>
      </c>
      <c r="Z39" s="17">
        <v>0</v>
      </c>
      <c r="AA39" s="23"/>
      <c r="AB39" s="24">
        <f t="shared" ref="AB39:AB40" si="18">C39+F39+I39+S39+T39+U39+V39</f>
        <v>134</v>
      </c>
      <c r="AC39" s="24">
        <f t="shared" ref="AC39:AC40" si="19">K39+N39+Q39+W39+X39+Y39+Z39</f>
        <v>6</v>
      </c>
      <c r="AD39" s="25"/>
      <c r="AE39" s="26"/>
      <c r="AF39" s="26"/>
      <c r="AG39" s="26"/>
      <c r="AH39" s="26"/>
      <c r="AI39" s="26"/>
      <c r="AJ39" s="27"/>
      <c r="AK39" s="26"/>
      <c r="AL39" s="26"/>
      <c r="AM39" s="26"/>
      <c r="AN39" s="26"/>
      <c r="AO39" s="27"/>
      <c r="AP39" s="26"/>
      <c r="AQ39" s="26"/>
      <c r="AR39" s="26"/>
      <c r="AS39" s="26"/>
      <c r="AT39" s="26"/>
      <c r="AU39" s="26"/>
      <c r="AV39" s="26"/>
      <c r="AW39" s="26"/>
      <c r="AX39" s="26"/>
    </row>
    <row r="40" spans="1:50" s="28" customFormat="1" x14ac:dyDescent="0.25">
      <c r="A40" s="17">
        <v>17</v>
      </c>
      <c r="B40" s="18" t="s">
        <v>65</v>
      </c>
      <c r="C40" s="17">
        <v>47</v>
      </c>
      <c r="D40" s="17">
        <v>90</v>
      </c>
      <c r="E40" s="17">
        <v>0</v>
      </c>
      <c r="F40" s="19">
        <f t="shared" si="15"/>
        <v>90</v>
      </c>
      <c r="G40" s="17">
        <v>0</v>
      </c>
      <c r="H40" s="17">
        <v>0</v>
      </c>
      <c r="I40" s="20">
        <f t="shared" si="16"/>
        <v>0</v>
      </c>
      <c r="J40" s="53"/>
      <c r="K40" s="21">
        <v>3</v>
      </c>
      <c r="L40" s="17">
        <v>5</v>
      </c>
      <c r="M40" s="17">
        <v>0</v>
      </c>
      <c r="N40" s="19">
        <f>SUM(L40:M40)</f>
        <v>5</v>
      </c>
      <c r="O40" s="17">
        <v>0</v>
      </c>
      <c r="P40" s="17">
        <v>0</v>
      </c>
      <c r="Q40" s="19">
        <f t="shared" si="17"/>
        <v>0</v>
      </c>
      <c r="R40" s="22"/>
      <c r="S40" s="17">
        <v>7</v>
      </c>
      <c r="T40" s="17">
        <v>7</v>
      </c>
      <c r="U40" s="17">
        <v>0</v>
      </c>
      <c r="V40" s="17">
        <v>0</v>
      </c>
      <c r="W40" s="17">
        <v>1</v>
      </c>
      <c r="X40" s="17">
        <v>1</v>
      </c>
      <c r="Y40" s="17">
        <v>0</v>
      </c>
      <c r="Z40" s="17">
        <v>0</v>
      </c>
      <c r="AA40" s="23"/>
      <c r="AB40" s="24">
        <f t="shared" si="18"/>
        <v>151</v>
      </c>
      <c r="AC40" s="24">
        <f t="shared" si="19"/>
        <v>10</v>
      </c>
      <c r="AD40" s="25"/>
      <c r="AE40" s="26"/>
      <c r="AF40" s="26"/>
      <c r="AG40" s="26"/>
      <c r="AH40" s="26"/>
      <c r="AI40" s="26"/>
      <c r="AJ40" s="27"/>
      <c r="AK40" s="26"/>
      <c r="AL40" s="26"/>
      <c r="AM40" s="26"/>
      <c r="AN40" s="26"/>
      <c r="AO40" s="27"/>
      <c r="AP40" s="26"/>
      <c r="AQ40" s="26"/>
      <c r="AR40" s="26"/>
      <c r="AS40" s="26"/>
      <c r="AT40" s="26"/>
      <c r="AU40" s="26"/>
      <c r="AV40" s="26"/>
      <c r="AW40" s="26"/>
      <c r="AX40" s="26"/>
    </row>
    <row r="41" spans="1:50" x14ac:dyDescent="0.25">
      <c r="A41" s="77" t="s">
        <v>21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9"/>
      <c r="R41" s="22"/>
      <c r="S41" s="19">
        <f>SUM(S36:S40)</f>
        <v>40</v>
      </c>
      <c r="T41" s="19">
        <f>SUM(T36:T40)</f>
        <v>79</v>
      </c>
      <c r="U41" s="19">
        <f t="shared" ref="U41:Z41" si="20">SUM(U36:U40)</f>
        <v>26</v>
      </c>
      <c r="V41" s="19">
        <f t="shared" si="20"/>
        <v>36</v>
      </c>
      <c r="W41" s="19">
        <f t="shared" si="20"/>
        <v>3</v>
      </c>
      <c r="X41" s="19">
        <f t="shared" si="20"/>
        <v>6</v>
      </c>
      <c r="Y41" s="19">
        <f t="shared" si="20"/>
        <v>1</v>
      </c>
      <c r="Z41" s="19">
        <f t="shared" si="20"/>
        <v>2</v>
      </c>
      <c r="AA41" s="23"/>
      <c r="AB41" s="75" t="s">
        <v>25</v>
      </c>
      <c r="AC41" s="76"/>
      <c r="AD41" s="3"/>
      <c r="AJ41" s="4"/>
      <c r="AO41" s="4"/>
    </row>
    <row r="42" spans="1:50" x14ac:dyDescent="0.25">
      <c r="A42" s="80" t="s">
        <v>19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2"/>
      <c r="R42" s="22"/>
      <c r="S42" s="59">
        <v>1578</v>
      </c>
      <c r="T42" s="59"/>
      <c r="U42" s="59">
        <v>633</v>
      </c>
      <c r="V42" s="59"/>
      <c r="W42" s="59">
        <v>79</v>
      </c>
      <c r="X42" s="59"/>
      <c r="Y42" s="59">
        <v>24</v>
      </c>
      <c r="Z42" s="59"/>
      <c r="AA42" s="23"/>
      <c r="AB42" s="38" t="s">
        <v>27</v>
      </c>
      <c r="AC42" s="38" t="s">
        <v>26</v>
      </c>
      <c r="AD42" s="3"/>
      <c r="AJ42" s="4"/>
      <c r="AO42" s="4"/>
    </row>
    <row r="43" spans="1:50" x14ac:dyDescent="0.25">
      <c r="A43" s="63" t="s">
        <v>20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/>
      <c r="R43" s="22"/>
      <c r="S43" s="88">
        <f>SUM(S41+S42+T41)</f>
        <v>1697</v>
      </c>
      <c r="T43" s="88"/>
      <c r="U43" s="88">
        <f t="shared" ref="U43" si="21">SUM(U41+U42+V41)</f>
        <v>695</v>
      </c>
      <c r="V43" s="88"/>
      <c r="W43" s="88">
        <f t="shared" ref="W43" si="22">SUM(W41+W42+X41)</f>
        <v>88</v>
      </c>
      <c r="X43" s="88"/>
      <c r="Y43" s="88">
        <f t="shared" ref="Y43" si="23">SUM(Y41+Y42+Z41)</f>
        <v>27</v>
      </c>
      <c r="Z43" s="88"/>
      <c r="AA43" s="23"/>
      <c r="AB43" s="24">
        <f>3372+S41+T41+U41+V41</f>
        <v>3553</v>
      </c>
      <c r="AC43" s="24">
        <f>172+W41+X41+Y41+Z41</f>
        <v>184</v>
      </c>
      <c r="AD43" s="3"/>
      <c r="AJ43" s="4"/>
      <c r="AO43" s="4"/>
    </row>
    <row r="44" spans="1:50" ht="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6"/>
    </row>
    <row r="45" spans="1:50" x14ac:dyDescent="0.25">
      <c r="A45" s="58" t="s">
        <v>0</v>
      </c>
      <c r="B45" s="58"/>
      <c r="C45" s="60" t="s">
        <v>58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51"/>
      <c r="S45" s="103" t="s">
        <v>56</v>
      </c>
      <c r="T45" s="103"/>
      <c r="U45" s="103"/>
      <c r="V45" s="103"/>
      <c r="W45" s="103"/>
      <c r="X45" s="103"/>
      <c r="Y45" s="103"/>
      <c r="Z45" s="103"/>
      <c r="AA45" s="51"/>
      <c r="AB45" s="61" t="s">
        <v>57</v>
      </c>
      <c r="AC45" s="83"/>
    </row>
    <row r="46" spans="1:50" ht="15" customHeight="1" x14ac:dyDescent="0.25">
      <c r="A46" s="58"/>
      <c r="B46" s="58"/>
      <c r="C46" s="66" t="s">
        <v>10</v>
      </c>
      <c r="D46" s="67"/>
      <c r="E46" s="67"/>
      <c r="F46" s="67"/>
      <c r="G46" s="67"/>
      <c r="H46" s="67"/>
      <c r="I46" s="67"/>
      <c r="J46" s="56"/>
      <c r="K46" s="99" t="s">
        <v>11</v>
      </c>
      <c r="L46" s="99"/>
      <c r="M46" s="99"/>
      <c r="N46" s="99"/>
      <c r="O46" s="99"/>
      <c r="P46" s="99"/>
      <c r="Q46" s="69"/>
      <c r="R46" s="62"/>
      <c r="S46" s="57" t="s">
        <v>18</v>
      </c>
      <c r="T46" s="57"/>
      <c r="U46" s="57"/>
      <c r="V46" s="57"/>
      <c r="W46" s="57" t="s">
        <v>61</v>
      </c>
      <c r="X46" s="57"/>
      <c r="Y46" s="57"/>
      <c r="Z46" s="57"/>
      <c r="AA46" s="96"/>
      <c r="AB46" s="94"/>
      <c r="AC46" s="95"/>
    </row>
    <row r="47" spans="1:50" ht="21" customHeight="1" x14ac:dyDescent="0.25">
      <c r="A47" s="58"/>
      <c r="B47" s="58"/>
      <c r="C47" s="66"/>
      <c r="D47" s="67"/>
      <c r="E47" s="67"/>
      <c r="F47" s="67"/>
      <c r="G47" s="67"/>
      <c r="H47" s="67"/>
      <c r="I47" s="67"/>
      <c r="J47" s="56"/>
      <c r="K47" s="101"/>
      <c r="L47" s="101"/>
      <c r="M47" s="101"/>
      <c r="N47" s="101"/>
      <c r="O47" s="101"/>
      <c r="P47" s="101"/>
      <c r="Q47" s="102"/>
      <c r="R47" s="62"/>
      <c r="S47" s="56" t="s">
        <v>59</v>
      </c>
      <c r="T47" s="58" t="s">
        <v>60</v>
      </c>
      <c r="U47" s="56" t="s">
        <v>63</v>
      </c>
      <c r="V47" s="58" t="s">
        <v>62</v>
      </c>
      <c r="W47" s="56" t="s">
        <v>59</v>
      </c>
      <c r="X47" s="58" t="s">
        <v>60</v>
      </c>
      <c r="Y47" s="56" t="s">
        <v>63</v>
      </c>
      <c r="Z47" s="58" t="s">
        <v>62</v>
      </c>
      <c r="AA47" s="96"/>
      <c r="AB47" s="57" t="s">
        <v>23</v>
      </c>
      <c r="AC47" s="57" t="s">
        <v>24</v>
      </c>
    </row>
    <row r="48" spans="1:50" x14ac:dyDescent="0.25">
      <c r="A48" s="68" t="s">
        <v>14</v>
      </c>
      <c r="B48" s="69"/>
      <c r="C48" s="57" t="s">
        <v>7</v>
      </c>
      <c r="D48" s="57" t="s">
        <v>16</v>
      </c>
      <c r="E48" s="57"/>
      <c r="F48" s="57"/>
      <c r="G48" s="57" t="s">
        <v>17</v>
      </c>
      <c r="H48" s="57"/>
      <c r="I48" s="72"/>
      <c r="J48" s="56"/>
      <c r="K48" s="73" t="s">
        <v>7</v>
      </c>
      <c r="L48" s="57" t="s">
        <v>16</v>
      </c>
      <c r="M48" s="57"/>
      <c r="N48" s="57"/>
      <c r="O48" s="57" t="s">
        <v>17</v>
      </c>
      <c r="P48" s="57"/>
      <c r="Q48" s="57"/>
      <c r="R48" s="62"/>
      <c r="S48" s="56"/>
      <c r="T48" s="58"/>
      <c r="U48" s="56"/>
      <c r="V48" s="58"/>
      <c r="W48" s="56"/>
      <c r="X48" s="58"/>
      <c r="Y48" s="56"/>
      <c r="Z48" s="58"/>
      <c r="AA48" s="96"/>
      <c r="AB48" s="57"/>
      <c r="AC48" s="57"/>
      <c r="AD48" s="3"/>
      <c r="AJ48" s="4"/>
      <c r="AO48" s="4"/>
    </row>
    <row r="49" spans="1:50" ht="38.25" x14ac:dyDescent="0.25">
      <c r="A49" s="70"/>
      <c r="B49" s="71"/>
      <c r="C49" s="57"/>
      <c r="D49" s="35" t="s">
        <v>8</v>
      </c>
      <c r="E49" s="36" t="s">
        <v>9</v>
      </c>
      <c r="F49" s="19" t="s">
        <v>12</v>
      </c>
      <c r="G49" s="36" t="s">
        <v>8</v>
      </c>
      <c r="H49" s="36" t="s">
        <v>9</v>
      </c>
      <c r="I49" s="20" t="s">
        <v>12</v>
      </c>
      <c r="J49" s="56"/>
      <c r="K49" s="74"/>
      <c r="L49" s="36" t="s">
        <v>8</v>
      </c>
      <c r="M49" s="36" t="s">
        <v>9</v>
      </c>
      <c r="N49" s="19" t="s">
        <v>12</v>
      </c>
      <c r="O49" s="36" t="s">
        <v>8</v>
      </c>
      <c r="P49" s="36" t="s">
        <v>9</v>
      </c>
      <c r="Q49" s="19" t="s">
        <v>12</v>
      </c>
      <c r="R49" s="62"/>
      <c r="S49" s="56"/>
      <c r="T49" s="58"/>
      <c r="U49" s="56"/>
      <c r="V49" s="58"/>
      <c r="W49" s="56"/>
      <c r="X49" s="58"/>
      <c r="Y49" s="56"/>
      <c r="Z49" s="58"/>
      <c r="AA49" s="96"/>
      <c r="AB49" s="57"/>
      <c r="AC49" s="57"/>
      <c r="AD49" s="7"/>
      <c r="AJ49" s="4"/>
      <c r="AO49" s="4"/>
    </row>
    <row r="50" spans="1:50" s="28" customFormat="1" x14ac:dyDescent="0.25">
      <c r="A50" s="44">
        <v>18</v>
      </c>
      <c r="B50" s="45" t="s">
        <v>66</v>
      </c>
      <c r="C50" s="36">
        <v>0</v>
      </c>
      <c r="D50" s="46">
        <v>272</v>
      </c>
      <c r="E50" s="47">
        <v>0</v>
      </c>
      <c r="F50" s="19">
        <f>SUM(D50:E50)</f>
        <v>272</v>
      </c>
      <c r="G50" s="47">
        <v>0</v>
      </c>
      <c r="H50" s="47">
        <v>0</v>
      </c>
      <c r="I50" s="20">
        <f>SUM(G50:H50)</f>
        <v>0</v>
      </c>
      <c r="J50" s="56"/>
      <c r="K50" s="37">
        <v>0</v>
      </c>
      <c r="L50" s="47">
        <v>11</v>
      </c>
      <c r="M50" s="47">
        <v>0</v>
      </c>
      <c r="N50" s="19">
        <f>SUM(L50:M50)</f>
        <v>11</v>
      </c>
      <c r="O50" s="47">
        <v>0</v>
      </c>
      <c r="P50" s="47">
        <v>0</v>
      </c>
      <c r="Q50" s="19">
        <f>SUM(O50:P50)</f>
        <v>0</v>
      </c>
      <c r="R50" s="33"/>
      <c r="S50" s="47">
        <v>10</v>
      </c>
      <c r="T50" s="47">
        <v>14</v>
      </c>
      <c r="U50" s="47">
        <v>0</v>
      </c>
      <c r="V50" s="47">
        <v>0</v>
      </c>
      <c r="W50" s="47">
        <v>1</v>
      </c>
      <c r="X50" s="47">
        <v>1</v>
      </c>
      <c r="Y50" s="47">
        <v>0</v>
      </c>
      <c r="Z50" s="47">
        <v>0</v>
      </c>
      <c r="AA50" s="40"/>
      <c r="AB50" s="24">
        <f>C50+F50+I50+S50+T50+U50+V50</f>
        <v>296</v>
      </c>
      <c r="AC50" s="24">
        <f>K50+N50+Q50+W50+X50+Y50+Z50</f>
        <v>13</v>
      </c>
      <c r="AD50" s="25"/>
      <c r="AE50" s="26"/>
      <c r="AF50" s="26"/>
      <c r="AG50" s="26"/>
      <c r="AH50" s="26"/>
      <c r="AI50" s="26"/>
      <c r="AJ50" s="27"/>
      <c r="AK50" s="26"/>
      <c r="AL50" s="26"/>
      <c r="AM50" s="26"/>
      <c r="AN50" s="26"/>
      <c r="AO50" s="27"/>
      <c r="AP50" s="26"/>
      <c r="AQ50" s="26"/>
      <c r="AR50" s="26"/>
      <c r="AS50" s="26"/>
      <c r="AT50" s="26"/>
      <c r="AU50" s="26"/>
      <c r="AV50" s="26"/>
      <c r="AW50" s="26"/>
      <c r="AX50" s="26"/>
    </row>
    <row r="51" spans="1:50" s="28" customFormat="1" x14ac:dyDescent="0.25">
      <c r="A51" s="17">
        <v>19</v>
      </c>
      <c r="B51" s="18" t="s">
        <v>42</v>
      </c>
      <c r="C51" s="17">
        <v>56</v>
      </c>
      <c r="D51" s="17">
        <v>245</v>
      </c>
      <c r="E51" s="17">
        <v>0</v>
      </c>
      <c r="F51" s="19">
        <f>SUM(D51:E51)</f>
        <v>245</v>
      </c>
      <c r="G51" s="17">
        <v>0</v>
      </c>
      <c r="H51" s="17">
        <v>0</v>
      </c>
      <c r="I51" s="20">
        <f>SUM(G51:H51)</f>
        <v>0</v>
      </c>
      <c r="J51" s="56"/>
      <c r="K51" s="21">
        <v>3</v>
      </c>
      <c r="L51" s="17">
        <v>11</v>
      </c>
      <c r="M51" s="17">
        <v>0</v>
      </c>
      <c r="N51" s="19">
        <f>SUM(L51:M51)</f>
        <v>11</v>
      </c>
      <c r="O51" s="17">
        <v>0</v>
      </c>
      <c r="P51" s="17">
        <v>0</v>
      </c>
      <c r="Q51" s="19">
        <f>SUM(O51:P51)</f>
        <v>0</v>
      </c>
      <c r="R51" s="22"/>
      <c r="S51" s="17">
        <v>0</v>
      </c>
      <c r="T51" s="17">
        <v>8</v>
      </c>
      <c r="U51" s="17">
        <v>0</v>
      </c>
      <c r="V51" s="17">
        <v>0</v>
      </c>
      <c r="W51" s="17">
        <v>0</v>
      </c>
      <c r="X51" s="17">
        <v>1</v>
      </c>
      <c r="Y51" s="17">
        <v>0</v>
      </c>
      <c r="Z51" s="17">
        <v>0</v>
      </c>
      <c r="AA51" s="23"/>
      <c r="AB51" s="24">
        <f t="shared" ref="AB51:AB54" si="24">C51+F51+I51+S51+T51+U51+V51</f>
        <v>309</v>
      </c>
      <c r="AC51" s="24">
        <f t="shared" ref="AC51:AC54" si="25">K51+N51+Q51+W51+X51+Y51+Z51</f>
        <v>15</v>
      </c>
      <c r="AD51" s="25"/>
      <c r="AE51" s="26"/>
      <c r="AF51" s="26"/>
      <c r="AG51" s="26"/>
      <c r="AH51" s="26"/>
      <c r="AI51" s="26"/>
      <c r="AJ51" s="27"/>
      <c r="AK51" s="26"/>
      <c r="AL51" s="26"/>
      <c r="AM51" s="26"/>
      <c r="AN51" s="26"/>
      <c r="AO51" s="27"/>
      <c r="AP51" s="26"/>
      <c r="AQ51" s="26"/>
      <c r="AR51" s="26"/>
      <c r="AS51" s="26"/>
      <c r="AT51" s="26"/>
      <c r="AU51" s="26"/>
      <c r="AV51" s="26"/>
      <c r="AW51" s="26"/>
      <c r="AX51" s="26"/>
    </row>
    <row r="52" spans="1:50" s="28" customFormat="1" x14ac:dyDescent="0.25">
      <c r="A52" s="17">
        <v>20</v>
      </c>
      <c r="B52" s="18" t="s">
        <v>43</v>
      </c>
      <c r="C52" s="17">
        <v>0</v>
      </c>
      <c r="D52" s="17">
        <v>0</v>
      </c>
      <c r="E52" s="17">
        <v>502</v>
      </c>
      <c r="F52" s="19">
        <f>SUM(D52:E52)</f>
        <v>502</v>
      </c>
      <c r="G52" s="17">
        <v>71</v>
      </c>
      <c r="H52" s="17">
        <v>135</v>
      </c>
      <c r="I52" s="20">
        <f>SUM(G52:H52)</f>
        <v>206</v>
      </c>
      <c r="J52" s="56"/>
      <c r="K52" s="21">
        <v>0</v>
      </c>
      <c r="L52" s="17">
        <v>0</v>
      </c>
      <c r="M52" s="17">
        <v>16</v>
      </c>
      <c r="N52" s="19">
        <f>SUM(L52:M52)</f>
        <v>16</v>
      </c>
      <c r="O52" s="17">
        <v>5</v>
      </c>
      <c r="P52" s="17">
        <v>4</v>
      </c>
      <c r="Q52" s="19">
        <f>SUM(O52:P52)</f>
        <v>9</v>
      </c>
      <c r="R52" s="22"/>
      <c r="S52" s="17">
        <v>0</v>
      </c>
      <c r="T52" s="17">
        <v>0</v>
      </c>
      <c r="U52" s="17">
        <v>24</v>
      </c>
      <c r="V52" s="17">
        <v>23</v>
      </c>
      <c r="W52" s="17">
        <v>0</v>
      </c>
      <c r="X52" s="17">
        <v>0</v>
      </c>
      <c r="Y52" s="17">
        <v>1</v>
      </c>
      <c r="Z52" s="17">
        <v>1</v>
      </c>
      <c r="AA52" s="23"/>
      <c r="AB52" s="24">
        <f t="shared" si="24"/>
        <v>755</v>
      </c>
      <c r="AC52" s="24">
        <f t="shared" si="25"/>
        <v>27</v>
      </c>
      <c r="AD52" s="25"/>
      <c r="AE52" s="26"/>
      <c r="AF52" s="26"/>
      <c r="AG52" s="26"/>
      <c r="AH52" s="26"/>
      <c r="AI52" s="26"/>
      <c r="AJ52" s="27"/>
      <c r="AK52" s="26"/>
      <c r="AL52" s="26"/>
      <c r="AM52" s="26"/>
      <c r="AN52" s="26"/>
      <c r="AO52" s="27"/>
      <c r="AP52" s="26"/>
      <c r="AQ52" s="26"/>
      <c r="AR52" s="26"/>
      <c r="AS52" s="26"/>
      <c r="AT52" s="26"/>
      <c r="AU52" s="26"/>
      <c r="AV52" s="26"/>
      <c r="AW52" s="26"/>
      <c r="AX52" s="26"/>
    </row>
    <row r="53" spans="1:50" s="28" customFormat="1" x14ac:dyDescent="0.25">
      <c r="A53" s="17">
        <v>21</v>
      </c>
      <c r="B53" s="18" t="s">
        <v>44</v>
      </c>
      <c r="C53" s="17">
        <v>0</v>
      </c>
      <c r="D53" s="17">
        <v>349</v>
      </c>
      <c r="E53" s="17">
        <v>331</v>
      </c>
      <c r="F53" s="19">
        <f>SUM(D53:E53)</f>
        <v>680</v>
      </c>
      <c r="G53" s="17">
        <v>0</v>
      </c>
      <c r="H53" s="17">
        <v>0</v>
      </c>
      <c r="I53" s="20">
        <f>SUM(G53:H53)</f>
        <v>0</v>
      </c>
      <c r="J53" s="56"/>
      <c r="K53" s="21">
        <v>0</v>
      </c>
      <c r="L53" s="17">
        <v>13</v>
      </c>
      <c r="M53" s="17">
        <v>12</v>
      </c>
      <c r="N53" s="19">
        <f>SUM(L53:M53)</f>
        <v>25</v>
      </c>
      <c r="O53" s="17">
        <v>0</v>
      </c>
      <c r="P53" s="17">
        <v>0</v>
      </c>
      <c r="Q53" s="19">
        <f>SUM(O53:P53)</f>
        <v>0</v>
      </c>
      <c r="R53" s="22"/>
      <c r="S53" s="17">
        <v>0</v>
      </c>
      <c r="T53" s="17">
        <v>12</v>
      </c>
      <c r="U53" s="17">
        <v>25</v>
      </c>
      <c r="V53" s="17">
        <v>25</v>
      </c>
      <c r="W53" s="17">
        <v>0</v>
      </c>
      <c r="X53" s="17">
        <v>1</v>
      </c>
      <c r="Y53" s="17">
        <v>1</v>
      </c>
      <c r="Z53" s="17">
        <v>1</v>
      </c>
      <c r="AA53" s="23"/>
      <c r="AB53" s="24">
        <f t="shared" si="24"/>
        <v>742</v>
      </c>
      <c r="AC53" s="24">
        <f t="shared" si="25"/>
        <v>28</v>
      </c>
      <c r="AD53" s="25"/>
      <c r="AE53" s="26"/>
      <c r="AF53" s="26"/>
      <c r="AG53" s="26"/>
      <c r="AH53" s="26"/>
      <c r="AI53" s="26"/>
      <c r="AJ53" s="27"/>
      <c r="AK53" s="26"/>
      <c r="AL53" s="26"/>
      <c r="AM53" s="26"/>
      <c r="AN53" s="26"/>
      <c r="AO53" s="27"/>
      <c r="AP53" s="26"/>
      <c r="AQ53" s="26"/>
      <c r="AR53" s="26"/>
      <c r="AS53" s="26"/>
      <c r="AT53" s="26"/>
      <c r="AU53" s="26"/>
      <c r="AV53" s="26"/>
      <c r="AW53" s="26"/>
      <c r="AX53" s="26"/>
    </row>
    <row r="54" spans="1:50" s="28" customFormat="1" x14ac:dyDescent="0.25">
      <c r="A54" s="17">
        <v>22</v>
      </c>
      <c r="B54" s="18" t="s">
        <v>45</v>
      </c>
      <c r="C54" s="17">
        <v>0</v>
      </c>
      <c r="D54" s="17">
        <v>565</v>
      </c>
      <c r="E54" s="17">
        <v>0</v>
      </c>
      <c r="F54" s="19">
        <f>SUM(D54:E54)</f>
        <v>565</v>
      </c>
      <c r="G54" s="17">
        <v>0</v>
      </c>
      <c r="H54" s="17">
        <v>0</v>
      </c>
      <c r="I54" s="20">
        <f>SUM(G54:H54)</f>
        <v>0</v>
      </c>
      <c r="J54" s="56"/>
      <c r="K54" s="21">
        <v>0</v>
      </c>
      <c r="L54" s="17">
        <v>24</v>
      </c>
      <c r="M54" s="17">
        <v>0</v>
      </c>
      <c r="N54" s="19">
        <f>SUM(L54:M54)</f>
        <v>24</v>
      </c>
      <c r="O54" s="17">
        <v>0</v>
      </c>
      <c r="P54" s="17">
        <v>0</v>
      </c>
      <c r="Q54" s="19">
        <f>SUM(O54:P54)</f>
        <v>0</v>
      </c>
      <c r="R54" s="22"/>
      <c r="S54" s="17">
        <v>9</v>
      </c>
      <c r="T54" s="17">
        <v>5</v>
      </c>
      <c r="U54" s="17">
        <v>0</v>
      </c>
      <c r="V54" s="17">
        <v>0</v>
      </c>
      <c r="W54" s="17">
        <v>1</v>
      </c>
      <c r="X54" s="17">
        <v>1</v>
      </c>
      <c r="Y54" s="17">
        <v>0</v>
      </c>
      <c r="Z54" s="17">
        <v>0</v>
      </c>
      <c r="AA54" s="23"/>
      <c r="AB54" s="24">
        <f t="shared" si="24"/>
        <v>579</v>
      </c>
      <c r="AC54" s="24">
        <f t="shared" si="25"/>
        <v>26</v>
      </c>
      <c r="AD54" s="43"/>
      <c r="AE54" s="26"/>
      <c r="AF54" s="26"/>
      <c r="AG54" s="26"/>
      <c r="AH54" s="26"/>
      <c r="AI54" s="26"/>
      <c r="AJ54" s="27"/>
      <c r="AK54" s="26"/>
      <c r="AL54" s="26"/>
      <c r="AM54" s="26"/>
      <c r="AN54" s="26"/>
      <c r="AO54" s="27"/>
      <c r="AP54" s="26"/>
      <c r="AQ54" s="26"/>
      <c r="AR54" s="26"/>
      <c r="AS54" s="26"/>
      <c r="AT54" s="26"/>
      <c r="AU54" s="26"/>
      <c r="AV54" s="26"/>
      <c r="AW54" s="26"/>
      <c r="AX54" s="26"/>
    </row>
    <row r="55" spans="1:50" x14ac:dyDescent="0.25">
      <c r="A55" s="77" t="s">
        <v>21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9"/>
      <c r="R55" s="22"/>
      <c r="S55" s="19">
        <f>SUM(S50:S54)</f>
        <v>19</v>
      </c>
      <c r="T55" s="19">
        <f t="shared" ref="T55:Z55" si="26">SUM(T50:T54)</f>
        <v>39</v>
      </c>
      <c r="U55" s="19">
        <f t="shared" si="26"/>
        <v>49</v>
      </c>
      <c r="V55" s="19">
        <f t="shared" si="26"/>
        <v>48</v>
      </c>
      <c r="W55" s="19">
        <f t="shared" si="26"/>
        <v>2</v>
      </c>
      <c r="X55" s="19">
        <f t="shared" si="26"/>
        <v>4</v>
      </c>
      <c r="Y55" s="19">
        <f t="shared" si="26"/>
        <v>2</v>
      </c>
      <c r="Z55" s="19">
        <f t="shared" si="26"/>
        <v>2</v>
      </c>
      <c r="AA55" s="23"/>
      <c r="AB55" s="75" t="s">
        <v>25</v>
      </c>
      <c r="AC55" s="76"/>
      <c r="AD55" s="3"/>
      <c r="AJ55" s="4"/>
      <c r="AO55" s="4"/>
    </row>
    <row r="56" spans="1:50" x14ac:dyDescent="0.25">
      <c r="A56" s="80" t="s">
        <v>19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2"/>
      <c r="R56" s="22"/>
      <c r="S56" s="59">
        <v>2069</v>
      </c>
      <c r="T56" s="59"/>
      <c r="U56" s="59">
        <v>833</v>
      </c>
      <c r="V56" s="59"/>
      <c r="W56" s="59">
        <v>86</v>
      </c>
      <c r="X56" s="59"/>
      <c r="Y56" s="59">
        <v>28</v>
      </c>
      <c r="Z56" s="59"/>
      <c r="AA56" s="23"/>
      <c r="AB56" s="38" t="s">
        <v>27</v>
      </c>
      <c r="AC56" s="38" t="s">
        <v>26</v>
      </c>
      <c r="AD56" s="3"/>
      <c r="AJ56" s="4"/>
      <c r="AO56" s="4"/>
    </row>
    <row r="57" spans="1:50" x14ac:dyDescent="0.25">
      <c r="A57" s="63" t="s">
        <v>20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  <c r="R57" s="22"/>
      <c r="S57" s="88">
        <f>SUM(S55+S56+T55)</f>
        <v>2127</v>
      </c>
      <c r="T57" s="88"/>
      <c r="U57" s="88">
        <f t="shared" ref="U57" si="27">SUM(U55+U56+V55)</f>
        <v>930</v>
      </c>
      <c r="V57" s="88"/>
      <c r="W57" s="88">
        <f t="shared" ref="W57" si="28">SUM(W55+W56+X55)</f>
        <v>92</v>
      </c>
      <c r="X57" s="88"/>
      <c r="Y57" s="88">
        <f t="shared" ref="Y57" si="29">SUM(Y55+Y56+Z55)</f>
        <v>32</v>
      </c>
      <c r="Z57" s="88"/>
      <c r="AA57" s="23"/>
      <c r="AB57" s="24">
        <f>4051+S55+T55+U55+V55</f>
        <v>4206</v>
      </c>
      <c r="AC57" s="24">
        <f>171+W55+X55+Y55+Z55</f>
        <v>181</v>
      </c>
      <c r="AD57" s="3"/>
      <c r="AJ57" s="4"/>
      <c r="AO57" s="4"/>
    </row>
    <row r="58" spans="1:50" ht="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6"/>
    </row>
    <row r="59" spans="1:50" x14ac:dyDescent="0.25">
      <c r="A59" s="58" t="s">
        <v>0</v>
      </c>
      <c r="B59" s="58"/>
      <c r="C59" s="60" t="s">
        <v>58</v>
      </c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1"/>
      <c r="S59" s="60" t="s">
        <v>56</v>
      </c>
      <c r="T59" s="60"/>
      <c r="U59" s="60"/>
      <c r="V59" s="60"/>
      <c r="W59" s="60"/>
      <c r="X59" s="60"/>
      <c r="Y59" s="60"/>
      <c r="Z59" s="60"/>
      <c r="AA59" s="83"/>
      <c r="AB59" s="61" t="s">
        <v>57</v>
      </c>
      <c r="AC59" s="83"/>
    </row>
    <row r="60" spans="1:50" ht="15" customHeight="1" x14ac:dyDescent="0.25">
      <c r="A60" s="58"/>
      <c r="B60" s="58"/>
      <c r="C60" s="66" t="s">
        <v>10</v>
      </c>
      <c r="D60" s="67"/>
      <c r="E60" s="67"/>
      <c r="F60" s="67"/>
      <c r="G60" s="67"/>
      <c r="H60" s="67"/>
      <c r="I60" s="67"/>
      <c r="J60" s="56"/>
      <c r="K60" s="99" t="s">
        <v>11</v>
      </c>
      <c r="L60" s="99"/>
      <c r="M60" s="99"/>
      <c r="N60" s="99"/>
      <c r="O60" s="99"/>
      <c r="P60" s="99"/>
      <c r="Q60" s="69"/>
      <c r="R60" s="62"/>
      <c r="S60" s="57" t="s">
        <v>18</v>
      </c>
      <c r="T60" s="57"/>
      <c r="U60" s="57"/>
      <c r="V60" s="57"/>
      <c r="W60" s="57" t="s">
        <v>61</v>
      </c>
      <c r="X60" s="57"/>
      <c r="Y60" s="57"/>
      <c r="Z60" s="57"/>
      <c r="AA60" s="96"/>
      <c r="AB60" s="94"/>
      <c r="AC60" s="95"/>
    </row>
    <row r="61" spans="1:50" ht="21" customHeight="1" x14ac:dyDescent="0.25">
      <c r="A61" s="58"/>
      <c r="B61" s="58"/>
      <c r="C61" s="66"/>
      <c r="D61" s="67"/>
      <c r="E61" s="67"/>
      <c r="F61" s="67"/>
      <c r="G61" s="67"/>
      <c r="H61" s="67"/>
      <c r="I61" s="67"/>
      <c r="J61" s="56"/>
      <c r="K61" s="101"/>
      <c r="L61" s="101"/>
      <c r="M61" s="101"/>
      <c r="N61" s="101"/>
      <c r="O61" s="101"/>
      <c r="P61" s="101"/>
      <c r="Q61" s="102"/>
      <c r="R61" s="62"/>
      <c r="S61" s="56" t="s">
        <v>59</v>
      </c>
      <c r="T61" s="58" t="s">
        <v>60</v>
      </c>
      <c r="U61" s="56" t="s">
        <v>63</v>
      </c>
      <c r="V61" s="58" t="s">
        <v>62</v>
      </c>
      <c r="W61" s="56" t="s">
        <v>59</v>
      </c>
      <c r="X61" s="58" t="s">
        <v>60</v>
      </c>
      <c r="Y61" s="56" t="s">
        <v>63</v>
      </c>
      <c r="Z61" s="58" t="s">
        <v>62</v>
      </c>
      <c r="AA61" s="96"/>
      <c r="AB61" s="57" t="s">
        <v>23</v>
      </c>
      <c r="AC61" s="57" t="s">
        <v>24</v>
      </c>
    </row>
    <row r="62" spans="1:50" x14ac:dyDescent="0.25">
      <c r="A62" s="68" t="s">
        <v>4</v>
      </c>
      <c r="B62" s="69"/>
      <c r="C62" s="57" t="s">
        <v>7</v>
      </c>
      <c r="D62" s="57" t="s">
        <v>16</v>
      </c>
      <c r="E62" s="57"/>
      <c r="F62" s="57"/>
      <c r="G62" s="57" t="s">
        <v>17</v>
      </c>
      <c r="H62" s="57"/>
      <c r="I62" s="72"/>
      <c r="J62" s="56"/>
      <c r="K62" s="73" t="s">
        <v>7</v>
      </c>
      <c r="L62" s="57" t="s">
        <v>16</v>
      </c>
      <c r="M62" s="57"/>
      <c r="N62" s="57"/>
      <c r="O62" s="57" t="s">
        <v>17</v>
      </c>
      <c r="P62" s="57"/>
      <c r="Q62" s="57"/>
      <c r="R62" s="62"/>
      <c r="S62" s="56"/>
      <c r="T62" s="58"/>
      <c r="U62" s="56"/>
      <c r="V62" s="58"/>
      <c r="W62" s="56"/>
      <c r="X62" s="58"/>
      <c r="Y62" s="56"/>
      <c r="Z62" s="58"/>
      <c r="AA62" s="96"/>
      <c r="AB62" s="57"/>
      <c r="AC62" s="57"/>
      <c r="AD62" s="3"/>
      <c r="AJ62" s="4"/>
      <c r="AO62" s="4"/>
    </row>
    <row r="63" spans="1:50" ht="38.25" x14ac:dyDescent="0.25">
      <c r="A63" s="70"/>
      <c r="B63" s="71"/>
      <c r="C63" s="57"/>
      <c r="D63" s="35" t="s">
        <v>8</v>
      </c>
      <c r="E63" s="36" t="s">
        <v>9</v>
      </c>
      <c r="F63" s="19" t="s">
        <v>12</v>
      </c>
      <c r="G63" s="36" t="s">
        <v>8</v>
      </c>
      <c r="H63" s="36" t="s">
        <v>9</v>
      </c>
      <c r="I63" s="20" t="s">
        <v>12</v>
      </c>
      <c r="J63" s="56"/>
      <c r="K63" s="74"/>
      <c r="L63" s="36" t="s">
        <v>8</v>
      </c>
      <c r="M63" s="36" t="s">
        <v>9</v>
      </c>
      <c r="N63" s="19" t="s">
        <v>12</v>
      </c>
      <c r="O63" s="36" t="s">
        <v>8</v>
      </c>
      <c r="P63" s="36" t="s">
        <v>9</v>
      </c>
      <c r="Q63" s="19" t="s">
        <v>12</v>
      </c>
      <c r="R63" s="62"/>
      <c r="S63" s="56"/>
      <c r="T63" s="58"/>
      <c r="U63" s="56"/>
      <c r="V63" s="58"/>
      <c r="W63" s="56"/>
      <c r="X63" s="58"/>
      <c r="Y63" s="56"/>
      <c r="Z63" s="58"/>
      <c r="AA63" s="96"/>
      <c r="AB63" s="57"/>
      <c r="AC63" s="57"/>
      <c r="AD63" s="8"/>
      <c r="AJ63" s="4"/>
      <c r="AO63" s="4"/>
    </row>
    <row r="64" spans="1:50" s="28" customFormat="1" x14ac:dyDescent="0.25">
      <c r="A64" s="48">
        <v>23</v>
      </c>
      <c r="B64" s="49" t="s">
        <v>67</v>
      </c>
      <c r="C64" s="36">
        <v>67</v>
      </c>
      <c r="D64" s="46">
        <v>279</v>
      </c>
      <c r="E64" s="47">
        <v>0</v>
      </c>
      <c r="F64" s="19">
        <f>SUM(D64:E64)</f>
        <v>279</v>
      </c>
      <c r="G64" s="47">
        <v>0</v>
      </c>
      <c r="H64" s="47">
        <v>0</v>
      </c>
      <c r="I64" s="20">
        <f>SUM(G64:H64)</f>
        <v>0</v>
      </c>
      <c r="J64" s="56"/>
      <c r="K64" s="37">
        <v>4</v>
      </c>
      <c r="L64" s="47">
        <v>12</v>
      </c>
      <c r="M64" s="47">
        <v>0</v>
      </c>
      <c r="N64" s="19">
        <f>SUM(L64:M64)</f>
        <v>12</v>
      </c>
      <c r="O64" s="47">
        <v>0</v>
      </c>
      <c r="P64" s="47">
        <v>0</v>
      </c>
      <c r="Q64" s="19">
        <f t="shared" ref="Q64:Q66" si="30">SUM(O64:P64)</f>
        <v>0</v>
      </c>
      <c r="R64" s="33"/>
      <c r="S64" s="47">
        <v>12</v>
      </c>
      <c r="T64" s="47">
        <v>7</v>
      </c>
      <c r="U64" s="47">
        <v>0</v>
      </c>
      <c r="V64" s="47">
        <v>0</v>
      </c>
      <c r="W64" s="47">
        <v>1</v>
      </c>
      <c r="X64" s="47">
        <v>1</v>
      </c>
      <c r="Y64" s="47">
        <v>0</v>
      </c>
      <c r="Z64" s="47">
        <v>0</v>
      </c>
      <c r="AA64" s="40"/>
      <c r="AB64" s="24">
        <f>C64+F64+I64+S64+T64+U64+V64</f>
        <v>365</v>
      </c>
      <c r="AC64" s="24">
        <f>K64+N64+Q64+W64+X64+Y64+Z64</f>
        <v>18</v>
      </c>
      <c r="AD64" s="43"/>
      <c r="AE64" s="26"/>
      <c r="AF64" s="26"/>
      <c r="AG64" s="26"/>
      <c r="AH64" s="26"/>
      <c r="AI64" s="26"/>
      <c r="AJ64" s="27"/>
      <c r="AK64" s="26"/>
      <c r="AL64" s="26"/>
      <c r="AM64" s="26"/>
      <c r="AN64" s="26"/>
      <c r="AO64" s="27"/>
      <c r="AP64" s="26"/>
      <c r="AQ64" s="26"/>
      <c r="AR64" s="26"/>
      <c r="AS64" s="26"/>
      <c r="AT64" s="26"/>
      <c r="AU64" s="26"/>
      <c r="AV64" s="26"/>
      <c r="AW64" s="26"/>
      <c r="AX64" s="26"/>
    </row>
    <row r="65" spans="1:50" s="28" customFormat="1" x14ac:dyDescent="0.25">
      <c r="A65" s="17">
        <v>24</v>
      </c>
      <c r="B65" s="18" t="s">
        <v>46</v>
      </c>
      <c r="C65" s="19">
        <v>0</v>
      </c>
      <c r="D65" s="17">
        <v>760</v>
      </c>
      <c r="E65" s="17">
        <v>0</v>
      </c>
      <c r="F65" s="19">
        <f>SUM(D65:E65)</f>
        <v>760</v>
      </c>
      <c r="G65" s="17">
        <v>59</v>
      </c>
      <c r="H65" s="17">
        <v>131</v>
      </c>
      <c r="I65" s="20">
        <f>SUM(G65:H65)</f>
        <v>190</v>
      </c>
      <c r="J65" s="56"/>
      <c r="K65" s="21">
        <v>0</v>
      </c>
      <c r="L65" s="17">
        <v>0</v>
      </c>
      <c r="M65" s="17">
        <v>27</v>
      </c>
      <c r="N65" s="19">
        <f>SUM(L65:M65)</f>
        <v>27</v>
      </c>
      <c r="O65" s="17">
        <v>5</v>
      </c>
      <c r="P65" s="17">
        <v>4</v>
      </c>
      <c r="Q65" s="19">
        <f t="shared" si="30"/>
        <v>9</v>
      </c>
      <c r="R65" s="22"/>
      <c r="S65" s="17">
        <v>0</v>
      </c>
      <c r="T65" s="17">
        <v>0</v>
      </c>
      <c r="U65" s="17">
        <v>73</v>
      </c>
      <c r="V65" s="17">
        <v>43</v>
      </c>
      <c r="W65" s="17">
        <v>0</v>
      </c>
      <c r="X65" s="17">
        <v>0</v>
      </c>
      <c r="Y65" s="17">
        <v>3</v>
      </c>
      <c r="Z65" s="17">
        <v>2</v>
      </c>
      <c r="AA65" s="23"/>
      <c r="AB65" s="24">
        <f>C65+F65+I65+S65+T65+U65+V65</f>
        <v>1066</v>
      </c>
      <c r="AC65" s="24">
        <f>K65+N65+Q65+W65+X65+Y65+Z65</f>
        <v>41</v>
      </c>
      <c r="AD65" s="43"/>
      <c r="AE65" s="26"/>
      <c r="AF65" s="26"/>
      <c r="AG65" s="26"/>
      <c r="AH65" s="26"/>
      <c r="AI65" s="26"/>
      <c r="AJ65" s="27"/>
      <c r="AK65" s="26"/>
      <c r="AL65" s="26"/>
      <c r="AM65" s="26"/>
      <c r="AN65" s="26"/>
      <c r="AO65" s="27"/>
      <c r="AP65" s="26"/>
      <c r="AQ65" s="26"/>
      <c r="AR65" s="26"/>
      <c r="AS65" s="26"/>
      <c r="AT65" s="26"/>
      <c r="AU65" s="26"/>
      <c r="AV65" s="26"/>
      <c r="AW65" s="26"/>
      <c r="AX65" s="26"/>
    </row>
    <row r="66" spans="1:50" s="28" customFormat="1" x14ac:dyDescent="0.25">
      <c r="A66" s="17">
        <v>25</v>
      </c>
      <c r="B66" s="18" t="s">
        <v>47</v>
      </c>
      <c r="C66" s="19">
        <v>56</v>
      </c>
      <c r="D66" s="17">
        <v>157</v>
      </c>
      <c r="E66" s="17">
        <v>0</v>
      </c>
      <c r="F66" s="19">
        <f>SUM(D66:E66)</f>
        <v>157</v>
      </c>
      <c r="G66" s="17">
        <v>0</v>
      </c>
      <c r="H66" s="17">
        <v>0</v>
      </c>
      <c r="I66" s="20">
        <f>SUM(G66:H66)</f>
        <v>0</v>
      </c>
      <c r="J66" s="56"/>
      <c r="K66" s="21">
        <v>4</v>
      </c>
      <c r="L66" s="17">
        <v>10</v>
      </c>
      <c r="M66" s="17">
        <v>0</v>
      </c>
      <c r="N66" s="19">
        <f>SUM(L66:M66)</f>
        <v>10</v>
      </c>
      <c r="O66" s="17">
        <v>0</v>
      </c>
      <c r="P66" s="17">
        <v>0</v>
      </c>
      <c r="Q66" s="19">
        <f t="shared" si="30"/>
        <v>0</v>
      </c>
      <c r="R66" s="22"/>
      <c r="S66" s="17">
        <v>5</v>
      </c>
      <c r="T66" s="17">
        <v>10</v>
      </c>
      <c r="U66" s="17">
        <v>0</v>
      </c>
      <c r="V66" s="17">
        <v>0</v>
      </c>
      <c r="W66" s="17">
        <v>1</v>
      </c>
      <c r="X66" s="17">
        <v>1</v>
      </c>
      <c r="Y66" s="17">
        <v>0</v>
      </c>
      <c r="Z66" s="17">
        <v>0</v>
      </c>
      <c r="AA66" s="23"/>
      <c r="AB66" s="24">
        <f t="shared" ref="AB66:AB68" si="31">C66+F66+I66+S66+T66+U66+V66</f>
        <v>228</v>
      </c>
      <c r="AC66" s="24">
        <f t="shared" ref="AC66:AC68" si="32">K66+N66+Q66+W66+X66+Y66+Z66</f>
        <v>16</v>
      </c>
      <c r="AD66" s="43"/>
      <c r="AE66" s="26"/>
      <c r="AF66" s="26"/>
      <c r="AG66" s="26"/>
      <c r="AH66" s="26"/>
      <c r="AI66" s="26"/>
      <c r="AJ66" s="27"/>
      <c r="AK66" s="26"/>
      <c r="AL66" s="26"/>
      <c r="AM66" s="26"/>
      <c r="AN66" s="26"/>
      <c r="AO66" s="27"/>
      <c r="AP66" s="26"/>
      <c r="AQ66" s="26"/>
      <c r="AR66" s="26"/>
      <c r="AS66" s="26"/>
      <c r="AT66" s="26"/>
      <c r="AU66" s="26"/>
      <c r="AV66" s="26"/>
      <c r="AW66" s="26"/>
      <c r="AX66" s="26"/>
    </row>
    <row r="67" spans="1:50" s="28" customFormat="1" x14ac:dyDescent="0.25">
      <c r="A67" s="17">
        <v>26</v>
      </c>
      <c r="B67" s="18" t="s">
        <v>48</v>
      </c>
      <c r="C67" s="19">
        <v>0</v>
      </c>
      <c r="D67" s="17">
        <v>306</v>
      </c>
      <c r="E67" s="17">
        <v>346</v>
      </c>
      <c r="F67" s="19">
        <f>SUM(D67:E67)</f>
        <v>652</v>
      </c>
      <c r="G67" s="17">
        <v>41</v>
      </c>
      <c r="H67" s="17">
        <v>0</v>
      </c>
      <c r="I67" s="20">
        <f>SUM(G67:H67)</f>
        <v>41</v>
      </c>
      <c r="J67" s="56"/>
      <c r="K67" s="21">
        <v>0</v>
      </c>
      <c r="L67" s="17">
        <v>12</v>
      </c>
      <c r="M67" s="17">
        <v>12</v>
      </c>
      <c r="N67" s="19">
        <f>SUM(L67:M67)</f>
        <v>24</v>
      </c>
      <c r="O67" s="17">
        <v>5</v>
      </c>
      <c r="P67" s="17">
        <v>0</v>
      </c>
      <c r="Q67" s="19">
        <f t="shared" ref="Q67:Q68" si="33">SUM(O67:P67)</f>
        <v>5</v>
      </c>
      <c r="R67" s="22"/>
      <c r="S67" s="17">
        <v>13</v>
      </c>
      <c r="T67" s="17">
        <v>20</v>
      </c>
      <c r="U67" s="17">
        <v>50</v>
      </c>
      <c r="V67" s="17">
        <v>24</v>
      </c>
      <c r="W67" s="17">
        <v>1</v>
      </c>
      <c r="X67" s="17">
        <v>2</v>
      </c>
      <c r="Y67" s="17">
        <v>2</v>
      </c>
      <c r="Z67" s="17">
        <v>1</v>
      </c>
      <c r="AA67" s="23"/>
      <c r="AB67" s="24">
        <f t="shared" si="31"/>
        <v>800</v>
      </c>
      <c r="AC67" s="24">
        <f t="shared" si="32"/>
        <v>35</v>
      </c>
      <c r="AD67" s="43"/>
      <c r="AE67" s="26"/>
      <c r="AF67" s="26"/>
      <c r="AG67" s="26"/>
      <c r="AH67" s="26"/>
      <c r="AI67" s="26"/>
      <c r="AJ67" s="27"/>
      <c r="AK67" s="26"/>
      <c r="AL67" s="26"/>
      <c r="AM67" s="26"/>
      <c r="AN67" s="26"/>
      <c r="AO67" s="27"/>
      <c r="AP67" s="26"/>
      <c r="AQ67" s="26"/>
      <c r="AR67" s="26"/>
      <c r="AS67" s="26"/>
      <c r="AT67" s="26"/>
      <c r="AU67" s="26"/>
      <c r="AV67" s="26"/>
      <c r="AW67" s="26"/>
      <c r="AX67" s="26"/>
    </row>
    <row r="68" spans="1:50" s="28" customFormat="1" x14ac:dyDescent="0.25">
      <c r="A68" s="17">
        <v>27</v>
      </c>
      <c r="B68" s="18" t="s">
        <v>49</v>
      </c>
      <c r="C68" s="19">
        <v>0</v>
      </c>
      <c r="D68" s="17">
        <v>697</v>
      </c>
      <c r="E68" s="17">
        <v>0</v>
      </c>
      <c r="F68" s="19">
        <f>SUM(D68:E68)</f>
        <v>697</v>
      </c>
      <c r="G68" s="17">
        <v>0</v>
      </c>
      <c r="H68" s="17">
        <v>0</v>
      </c>
      <c r="I68" s="20">
        <f>SUM(G68:H68)</f>
        <v>0</v>
      </c>
      <c r="J68" s="56"/>
      <c r="K68" s="21">
        <v>0</v>
      </c>
      <c r="L68" s="17">
        <v>30</v>
      </c>
      <c r="M68" s="17">
        <v>0</v>
      </c>
      <c r="N68" s="19">
        <f>SUM(L68:M68)</f>
        <v>30</v>
      </c>
      <c r="O68" s="17">
        <v>0</v>
      </c>
      <c r="P68" s="17">
        <v>0</v>
      </c>
      <c r="Q68" s="19">
        <f t="shared" si="33"/>
        <v>0</v>
      </c>
      <c r="R68" s="22"/>
      <c r="S68" s="17">
        <v>16</v>
      </c>
      <c r="T68" s="17">
        <v>10</v>
      </c>
      <c r="U68" s="17">
        <v>0</v>
      </c>
      <c r="V68" s="17">
        <v>0</v>
      </c>
      <c r="W68" s="17">
        <v>1</v>
      </c>
      <c r="X68" s="17">
        <v>1</v>
      </c>
      <c r="Y68" s="17">
        <v>0</v>
      </c>
      <c r="Z68" s="17">
        <v>0</v>
      </c>
      <c r="AA68" s="23"/>
      <c r="AB68" s="24">
        <f t="shared" si="31"/>
        <v>723</v>
      </c>
      <c r="AC68" s="24">
        <f t="shared" si="32"/>
        <v>32</v>
      </c>
      <c r="AD68" s="43"/>
      <c r="AE68" s="26"/>
      <c r="AF68" s="26"/>
      <c r="AG68" s="26"/>
      <c r="AH68" s="26"/>
      <c r="AI68" s="26"/>
      <c r="AJ68" s="27"/>
      <c r="AK68" s="26"/>
      <c r="AL68" s="26"/>
      <c r="AM68" s="26"/>
      <c r="AN68" s="26"/>
      <c r="AO68" s="27"/>
      <c r="AP68" s="26"/>
      <c r="AQ68" s="26"/>
      <c r="AR68" s="26"/>
      <c r="AS68" s="26"/>
      <c r="AT68" s="26"/>
      <c r="AU68" s="26"/>
      <c r="AV68" s="26"/>
      <c r="AW68" s="26"/>
      <c r="AX68" s="26"/>
    </row>
    <row r="69" spans="1:50" x14ac:dyDescent="0.25">
      <c r="A69" s="77" t="s">
        <v>21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9"/>
      <c r="R69" s="22"/>
      <c r="S69" s="19">
        <f>SUM(S64:S68)</f>
        <v>46</v>
      </c>
      <c r="T69" s="19">
        <f t="shared" ref="T69:Z69" si="34">SUM(T64:T68)</f>
        <v>47</v>
      </c>
      <c r="U69" s="19">
        <f t="shared" si="34"/>
        <v>123</v>
      </c>
      <c r="V69" s="19">
        <f t="shared" si="34"/>
        <v>67</v>
      </c>
      <c r="W69" s="19">
        <f t="shared" si="34"/>
        <v>4</v>
      </c>
      <c r="X69" s="19">
        <f t="shared" si="34"/>
        <v>5</v>
      </c>
      <c r="Y69" s="19">
        <f t="shared" si="34"/>
        <v>5</v>
      </c>
      <c r="Z69" s="19">
        <f t="shared" si="34"/>
        <v>3</v>
      </c>
      <c r="AA69" s="23"/>
      <c r="AB69" s="75" t="s">
        <v>25</v>
      </c>
      <c r="AC69" s="76"/>
      <c r="AD69" s="3"/>
      <c r="AJ69" s="4"/>
      <c r="AO69" s="4"/>
    </row>
    <row r="70" spans="1:50" x14ac:dyDescent="0.25">
      <c r="A70" s="80" t="s">
        <v>19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  <c r="R70" s="22"/>
      <c r="S70" s="88">
        <v>2451</v>
      </c>
      <c r="T70" s="88"/>
      <c r="U70" s="88">
        <v>1106</v>
      </c>
      <c r="V70" s="88"/>
      <c r="W70" s="88">
        <v>108</v>
      </c>
      <c r="X70" s="113"/>
      <c r="Y70" s="88">
        <v>39</v>
      </c>
      <c r="Z70" s="113"/>
      <c r="AA70" s="23"/>
      <c r="AB70" s="38" t="s">
        <v>27</v>
      </c>
      <c r="AC70" s="38" t="s">
        <v>26</v>
      </c>
      <c r="AD70" s="3"/>
      <c r="AJ70" s="4"/>
      <c r="AO70" s="4"/>
    </row>
    <row r="71" spans="1:50" x14ac:dyDescent="0.25">
      <c r="A71" s="63" t="s">
        <v>20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5"/>
      <c r="R71" s="22"/>
      <c r="S71" s="88">
        <f>SUM(S69+S70+T69)</f>
        <v>2544</v>
      </c>
      <c r="T71" s="88"/>
      <c r="U71" s="88">
        <f t="shared" ref="U71" si="35">SUM(U69+U70+V69)</f>
        <v>1296</v>
      </c>
      <c r="V71" s="88"/>
      <c r="W71" s="88">
        <f t="shared" ref="W71" si="36">SUM(W69+W70+X69)</f>
        <v>117</v>
      </c>
      <c r="X71" s="88"/>
      <c r="Y71" s="88">
        <f t="shared" ref="Y71" si="37">SUM(Y69+Y70+Z69)</f>
        <v>47</v>
      </c>
      <c r="Z71" s="88"/>
      <c r="AA71" s="23"/>
      <c r="AB71" s="24">
        <f>5183+S69+T69+U69+V69</f>
        <v>5466</v>
      </c>
      <c r="AC71" s="24">
        <f>238+W69+X69+Y69+Z69</f>
        <v>255</v>
      </c>
      <c r="AD71" s="3"/>
      <c r="AJ71" s="4"/>
      <c r="AO71" s="4"/>
    </row>
    <row r="72" spans="1:50" ht="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6"/>
    </row>
    <row r="73" spans="1:50" x14ac:dyDescent="0.25">
      <c r="A73" s="58" t="s">
        <v>0</v>
      </c>
      <c r="B73" s="58"/>
      <c r="C73" s="60" t="s">
        <v>58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1"/>
      <c r="S73" s="60" t="s">
        <v>56</v>
      </c>
      <c r="T73" s="60"/>
      <c r="U73" s="60"/>
      <c r="V73" s="60"/>
      <c r="W73" s="60"/>
      <c r="X73" s="60"/>
      <c r="Y73" s="60"/>
      <c r="Z73" s="60"/>
      <c r="AA73" s="83"/>
      <c r="AB73" s="61" t="s">
        <v>57</v>
      </c>
      <c r="AC73" s="83"/>
    </row>
    <row r="74" spans="1:50" x14ac:dyDescent="0.25">
      <c r="A74" s="58"/>
      <c r="B74" s="58"/>
      <c r="C74" s="66" t="s">
        <v>10</v>
      </c>
      <c r="D74" s="67"/>
      <c r="E74" s="67"/>
      <c r="F74" s="67"/>
      <c r="G74" s="67"/>
      <c r="H74" s="67"/>
      <c r="I74" s="67"/>
      <c r="J74" s="56"/>
      <c r="K74" s="99" t="s">
        <v>11</v>
      </c>
      <c r="L74" s="99"/>
      <c r="M74" s="99"/>
      <c r="N74" s="99"/>
      <c r="O74" s="99"/>
      <c r="P74" s="99"/>
      <c r="Q74" s="69"/>
      <c r="R74" s="62"/>
      <c r="S74" s="57" t="s">
        <v>18</v>
      </c>
      <c r="T74" s="57"/>
      <c r="U74" s="57"/>
      <c r="V74" s="57"/>
      <c r="W74" s="57" t="s">
        <v>61</v>
      </c>
      <c r="X74" s="57"/>
      <c r="Y74" s="57"/>
      <c r="Z74" s="57"/>
      <c r="AA74" s="96"/>
      <c r="AB74" s="94"/>
      <c r="AC74" s="95"/>
    </row>
    <row r="75" spans="1:50" ht="15" customHeight="1" x14ac:dyDescent="0.25">
      <c r="A75" s="58"/>
      <c r="B75" s="58"/>
      <c r="C75" s="66"/>
      <c r="D75" s="67"/>
      <c r="E75" s="67"/>
      <c r="F75" s="67"/>
      <c r="G75" s="67"/>
      <c r="H75" s="67"/>
      <c r="I75" s="67"/>
      <c r="J75" s="56"/>
      <c r="K75" s="101"/>
      <c r="L75" s="101"/>
      <c r="M75" s="101"/>
      <c r="N75" s="101"/>
      <c r="O75" s="101"/>
      <c r="P75" s="101"/>
      <c r="Q75" s="102"/>
      <c r="R75" s="62"/>
      <c r="S75" s="56" t="s">
        <v>59</v>
      </c>
      <c r="T75" s="58" t="s">
        <v>60</v>
      </c>
      <c r="U75" s="56" t="s">
        <v>63</v>
      </c>
      <c r="V75" s="58" t="s">
        <v>62</v>
      </c>
      <c r="W75" s="56" t="s">
        <v>59</v>
      </c>
      <c r="X75" s="58" t="s">
        <v>60</v>
      </c>
      <c r="Y75" s="56" t="s">
        <v>63</v>
      </c>
      <c r="Z75" s="58" t="s">
        <v>62</v>
      </c>
      <c r="AA75" s="96"/>
      <c r="AB75" s="57" t="s">
        <v>23</v>
      </c>
      <c r="AC75" s="57" t="s">
        <v>24</v>
      </c>
    </row>
    <row r="76" spans="1:50" x14ac:dyDescent="0.25">
      <c r="A76" s="68" t="s">
        <v>5</v>
      </c>
      <c r="B76" s="69"/>
      <c r="C76" s="57" t="s">
        <v>7</v>
      </c>
      <c r="D76" s="57" t="s">
        <v>16</v>
      </c>
      <c r="E76" s="57"/>
      <c r="F76" s="57"/>
      <c r="G76" s="57" t="s">
        <v>17</v>
      </c>
      <c r="H76" s="57"/>
      <c r="I76" s="72"/>
      <c r="J76" s="56"/>
      <c r="K76" s="73" t="s">
        <v>7</v>
      </c>
      <c r="L76" s="57" t="s">
        <v>16</v>
      </c>
      <c r="M76" s="57"/>
      <c r="N76" s="57"/>
      <c r="O76" s="57" t="s">
        <v>17</v>
      </c>
      <c r="P76" s="57"/>
      <c r="Q76" s="57"/>
      <c r="R76" s="62"/>
      <c r="S76" s="56"/>
      <c r="T76" s="58"/>
      <c r="U76" s="56"/>
      <c r="V76" s="58"/>
      <c r="W76" s="56"/>
      <c r="X76" s="58"/>
      <c r="Y76" s="56"/>
      <c r="Z76" s="58"/>
      <c r="AA76" s="96"/>
      <c r="AB76" s="57"/>
      <c r="AC76" s="57"/>
      <c r="AD76" s="3"/>
    </row>
    <row r="77" spans="1:50" ht="38.25" x14ac:dyDescent="0.25">
      <c r="A77" s="70"/>
      <c r="B77" s="71"/>
      <c r="C77" s="57"/>
      <c r="D77" s="35" t="s">
        <v>8</v>
      </c>
      <c r="E77" s="36" t="s">
        <v>9</v>
      </c>
      <c r="F77" s="19" t="s">
        <v>12</v>
      </c>
      <c r="G77" s="36" t="s">
        <v>8</v>
      </c>
      <c r="H77" s="36" t="s">
        <v>9</v>
      </c>
      <c r="I77" s="20" t="s">
        <v>12</v>
      </c>
      <c r="J77" s="56"/>
      <c r="K77" s="74"/>
      <c r="L77" s="36" t="s">
        <v>8</v>
      </c>
      <c r="M77" s="36" t="s">
        <v>9</v>
      </c>
      <c r="N77" s="19" t="s">
        <v>12</v>
      </c>
      <c r="O77" s="36" t="s">
        <v>8</v>
      </c>
      <c r="P77" s="36" t="s">
        <v>9</v>
      </c>
      <c r="Q77" s="19" t="s">
        <v>12</v>
      </c>
      <c r="R77" s="62"/>
      <c r="S77" s="56"/>
      <c r="T77" s="58"/>
      <c r="U77" s="56"/>
      <c r="V77" s="58"/>
      <c r="W77" s="56"/>
      <c r="X77" s="58"/>
      <c r="Y77" s="56"/>
      <c r="Z77" s="58"/>
      <c r="AA77" s="96"/>
      <c r="AB77" s="57"/>
      <c r="AC77" s="57"/>
      <c r="AD77" s="3"/>
      <c r="AJ77" s="4"/>
      <c r="AO77" s="4"/>
    </row>
    <row r="78" spans="1:50" s="28" customFormat="1" x14ac:dyDescent="0.25">
      <c r="A78" s="17">
        <v>28</v>
      </c>
      <c r="B78" s="18" t="s">
        <v>50</v>
      </c>
      <c r="C78" s="17">
        <v>0</v>
      </c>
      <c r="D78" s="17">
        <v>911</v>
      </c>
      <c r="E78" s="17">
        <v>0</v>
      </c>
      <c r="F78" s="19">
        <f>SUM(D78:E78)</f>
        <v>911</v>
      </c>
      <c r="G78" s="17">
        <v>0</v>
      </c>
      <c r="H78" s="17">
        <v>0</v>
      </c>
      <c r="I78" s="20">
        <f>SUM(G78:H78)</f>
        <v>0</v>
      </c>
      <c r="J78" s="56"/>
      <c r="K78" s="21">
        <v>0</v>
      </c>
      <c r="L78" s="17">
        <v>36</v>
      </c>
      <c r="M78" s="17">
        <v>0</v>
      </c>
      <c r="N78" s="19">
        <f>SUM(L78:M78)</f>
        <v>36</v>
      </c>
      <c r="O78" s="17">
        <v>0</v>
      </c>
      <c r="P78" s="17">
        <v>0</v>
      </c>
      <c r="Q78" s="19">
        <f>SUM(O78:P78)</f>
        <v>0</v>
      </c>
      <c r="R78" s="22"/>
      <c r="S78" s="17">
        <v>10</v>
      </c>
      <c r="T78" s="17">
        <v>14</v>
      </c>
      <c r="U78" s="17">
        <v>0</v>
      </c>
      <c r="V78" s="17">
        <v>0</v>
      </c>
      <c r="W78" s="17">
        <v>1</v>
      </c>
      <c r="X78" s="17">
        <v>1</v>
      </c>
      <c r="Y78" s="17">
        <v>0</v>
      </c>
      <c r="Z78" s="17">
        <v>0</v>
      </c>
      <c r="AA78" s="23"/>
      <c r="AB78" s="24">
        <f>C78+F78+I78+S78+T78+U78+V78</f>
        <v>935</v>
      </c>
      <c r="AC78" s="24">
        <f>K78+N78+Q78+W78+X78+Y78+Z78</f>
        <v>38</v>
      </c>
      <c r="AD78" s="43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</row>
    <row r="79" spans="1:50" s="28" customFormat="1" x14ac:dyDescent="0.25">
      <c r="A79" s="17">
        <v>29</v>
      </c>
      <c r="B79" s="18" t="s">
        <v>51</v>
      </c>
      <c r="C79" s="17">
        <v>0</v>
      </c>
      <c r="D79" s="17">
        <v>446</v>
      </c>
      <c r="E79" s="17">
        <v>0</v>
      </c>
      <c r="F79" s="19">
        <f>SUM(D79:E79)</f>
        <v>446</v>
      </c>
      <c r="G79" s="17">
        <v>0</v>
      </c>
      <c r="H79" s="17">
        <v>0</v>
      </c>
      <c r="I79" s="20">
        <f>SUM(G79:H79)</f>
        <v>0</v>
      </c>
      <c r="J79" s="56"/>
      <c r="K79" s="21">
        <v>0</v>
      </c>
      <c r="L79" s="17">
        <v>19</v>
      </c>
      <c r="M79" s="17">
        <v>0</v>
      </c>
      <c r="N79" s="19">
        <f>SUM(L79:M79)</f>
        <v>19</v>
      </c>
      <c r="O79" s="17">
        <v>0</v>
      </c>
      <c r="P79" s="17">
        <v>0</v>
      </c>
      <c r="Q79" s="19">
        <f>SUM(O79:P79)</f>
        <v>0</v>
      </c>
      <c r="R79" s="22"/>
      <c r="S79" s="17">
        <v>9</v>
      </c>
      <c r="T79" s="17">
        <v>6</v>
      </c>
      <c r="U79" s="17">
        <v>0</v>
      </c>
      <c r="V79" s="17">
        <v>0</v>
      </c>
      <c r="W79" s="17">
        <v>1</v>
      </c>
      <c r="X79" s="17">
        <v>1</v>
      </c>
      <c r="Y79" s="17">
        <v>0</v>
      </c>
      <c r="Z79" s="17">
        <v>0</v>
      </c>
      <c r="AA79" s="23"/>
      <c r="AB79" s="24">
        <f t="shared" ref="AB79:AB81" si="38">C79+F79+I79+S79+T79+U79+V79</f>
        <v>461</v>
      </c>
      <c r="AC79" s="24">
        <f t="shared" ref="AC79:AC81" si="39">K79+N79+Q79+W79+X79+Y79+Z79</f>
        <v>21</v>
      </c>
      <c r="AD79" s="43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</row>
    <row r="80" spans="1:50" s="28" customFormat="1" x14ac:dyDescent="0.25">
      <c r="A80" s="17">
        <v>30</v>
      </c>
      <c r="B80" s="18" t="s">
        <v>52</v>
      </c>
      <c r="C80" s="17">
        <v>0</v>
      </c>
      <c r="D80" s="17">
        <v>432</v>
      </c>
      <c r="E80" s="17">
        <v>0</v>
      </c>
      <c r="F80" s="19">
        <f>SUM(D80:E80)</f>
        <v>432</v>
      </c>
      <c r="G80" s="17">
        <v>110</v>
      </c>
      <c r="H80" s="17">
        <v>0</v>
      </c>
      <c r="I80" s="20">
        <f>SUM(G80:H80)</f>
        <v>110</v>
      </c>
      <c r="J80" s="56"/>
      <c r="K80" s="21">
        <v>0</v>
      </c>
      <c r="L80" s="17">
        <v>19</v>
      </c>
      <c r="M80" s="17">
        <v>0</v>
      </c>
      <c r="N80" s="19">
        <f>SUM(L80:M80)</f>
        <v>19</v>
      </c>
      <c r="O80" s="17">
        <v>5</v>
      </c>
      <c r="P80" s="17">
        <v>0</v>
      </c>
      <c r="Q80" s="19">
        <f>SUM(O80:P80)</f>
        <v>5</v>
      </c>
      <c r="R80" s="22"/>
      <c r="S80" s="17">
        <v>0</v>
      </c>
      <c r="T80" s="17">
        <v>14</v>
      </c>
      <c r="U80" s="17">
        <v>0</v>
      </c>
      <c r="V80" s="17">
        <v>0</v>
      </c>
      <c r="W80" s="17">
        <v>0</v>
      </c>
      <c r="X80" s="17">
        <v>1</v>
      </c>
      <c r="Y80" s="17">
        <v>0</v>
      </c>
      <c r="Z80" s="17">
        <v>0</v>
      </c>
      <c r="AA80" s="23"/>
      <c r="AB80" s="24">
        <f t="shared" si="38"/>
        <v>556</v>
      </c>
      <c r="AC80" s="24">
        <f t="shared" si="39"/>
        <v>25</v>
      </c>
      <c r="AD80" s="43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</row>
    <row r="81" spans="1:50" s="28" customFormat="1" x14ac:dyDescent="0.25">
      <c r="A81" s="17">
        <v>31</v>
      </c>
      <c r="B81" s="18" t="s">
        <v>53</v>
      </c>
      <c r="C81" s="17">
        <v>0</v>
      </c>
      <c r="D81" s="17">
        <v>360</v>
      </c>
      <c r="E81" s="17">
        <v>0</v>
      </c>
      <c r="F81" s="19">
        <f>SUM(D81:E81)</f>
        <v>360</v>
      </c>
      <c r="G81" s="17">
        <v>0</v>
      </c>
      <c r="H81" s="17">
        <v>0</v>
      </c>
      <c r="I81" s="20">
        <f>SUM(G81:H81)</f>
        <v>0</v>
      </c>
      <c r="J81" s="56"/>
      <c r="K81" s="21">
        <v>0</v>
      </c>
      <c r="L81" s="17">
        <v>17</v>
      </c>
      <c r="M81" s="17">
        <v>0</v>
      </c>
      <c r="N81" s="19">
        <f>SUM(L81:M81)</f>
        <v>17</v>
      </c>
      <c r="O81" s="17">
        <v>0</v>
      </c>
      <c r="P81" s="17">
        <v>0</v>
      </c>
      <c r="Q81" s="19">
        <f>SUM(O81:P81)</f>
        <v>0</v>
      </c>
      <c r="R81" s="22"/>
      <c r="S81" s="17">
        <v>15</v>
      </c>
      <c r="T81" s="17">
        <v>14</v>
      </c>
      <c r="U81" s="17">
        <v>0</v>
      </c>
      <c r="V81" s="17">
        <v>0</v>
      </c>
      <c r="W81" s="17">
        <v>1</v>
      </c>
      <c r="X81" s="17">
        <v>1</v>
      </c>
      <c r="Y81" s="17">
        <v>0</v>
      </c>
      <c r="Z81" s="17">
        <v>0</v>
      </c>
      <c r="AA81" s="23"/>
      <c r="AB81" s="24">
        <f t="shared" si="38"/>
        <v>389</v>
      </c>
      <c r="AC81" s="24">
        <f t="shared" si="39"/>
        <v>19</v>
      </c>
      <c r="AD81" s="43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</row>
    <row r="82" spans="1:50" x14ac:dyDescent="0.25">
      <c r="A82" s="77" t="s">
        <v>21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9"/>
      <c r="R82" s="22"/>
      <c r="S82" s="19">
        <f>SUM(S78:S81)</f>
        <v>34</v>
      </c>
      <c r="T82" s="19">
        <f t="shared" ref="T82:Z82" si="40">SUM(T78:T81)</f>
        <v>48</v>
      </c>
      <c r="U82" s="19">
        <f t="shared" si="40"/>
        <v>0</v>
      </c>
      <c r="V82" s="19">
        <f t="shared" si="40"/>
        <v>0</v>
      </c>
      <c r="W82" s="19">
        <f t="shared" si="40"/>
        <v>3</v>
      </c>
      <c r="X82" s="19">
        <f t="shared" si="40"/>
        <v>4</v>
      </c>
      <c r="Y82" s="19">
        <f t="shared" si="40"/>
        <v>0</v>
      </c>
      <c r="Z82" s="19">
        <f t="shared" si="40"/>
        <v>0</v>
      </c>
      <c r="AA82" s="23"/>
      <c r="AB82" s="75" t="s">
        <v>25</v>
      </c>
      <c r="AC82" s="76"/>
      <c r="AD82" s="3"/>
      <c r="AJ82" s="4"/>
      <c r="AO82" s="4"/>
    </row>
    <row r="83" spans="1:50" x14ac:dyDescent="0.25">
      <c r="A83" s="80" t="s">
        <v>19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2"/>
      <c r="R83" s="22"/>
      <c r="S83" s="88">
        <v>2838</v>
      </c>
      <c r="T83" s="88"/>
      <c r="U83" s="88">
        <v>0</v>
      </c>
      <c r="V83" s="88"/>
      <c r="W83" s="88">
        <v>119</v>
      </c>
      <c r="X83" s="113"/>
      <c r="Y83" s="88">
        <v>0</v>
      </c>
      <c r="Z83" s="113"/>
      <c r="AA83" s="23"/>
      <c r="AB83" s="38" t="s">
        <v>27</v>
      </c>
      <c r="AC83" s="38" t="s">
        <v>26</v>
      </c>
      <c r="AD83" s="3"/>
      <c r="AJ83" s="4"/>
      <c r="AO83" s="4"/>
    </row>
    <row r="84" spans="1:50" x14ac:dyDescent="0.25">
      <c r="A84" s="63" t="s">
        <v>20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5"/>
      <c r="R84" s="22"/>
      <c r="S84" s="88">
        <f>SUM(S82+S83+T82)</f>
        <v>2920</v>
      </c>
      <c r="T84" s="88"/>
      <c r="U84" s="88">
        <f t="shared" ref="U84" si="41">SUM(U82+U83+V82)</f>
        <v>0</v>
      </c>
      <c r="V84" s="88"/>
      <c r="W84" s="88">
        <f t="shared" ref="W84" si="42">SUM(W82+W83+X82)</f>
        <v>126</v>
      </c>
      <c r="X84" s="88"/>
      <c r="Y84" s="88">
        <f t="shared" ref="Y84" si="43">SUM(Y82+Y83+Z82)</f>
        <v>0</v>
      </c>
      <c r="Z84" s="88"/>
      <c r="AA84" s="23"/>
      <c r="AB84" s="24">
        <f>4174+S82+T82+U82+V82</f>
        <v>4256</v>
      </c>
      <c r="AC84" s="24">
        <f>188+W82+X82+Y82+Z82</f>
        <v>195</v>
      </c>
      <c r="AD84" s="3"/>
      <c r="AJ84" s="4"/>
      <c r="AO84" s="4"/>
    </row>
    <row r="85" spans="1:50" ht="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6"/>
      <c r="AD85" s="3"/>
      <c r="AJ85" s="4"/>
      <c r="AO85" s="4"/>
    </row>
    <row r="86" spans="1:50" ht="15" customHeight="1" x14ac:dyDescent="0.25">
      <c r="A86" s="58" t="s">
        <v>0</v>
      </c>
      <c r="B86" s="58"/>
      <c r="C86" s="60" t="s">
        <v>58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1"/>
      <c r="S86" s="60" t="s">
        <v>56</v>
      </c>
      <c r="T86" s="60"/>
      <c r="U86" s="60"/>
      <c r="V86" s="60"/>
      <c r="W86" s="60"/>
      <c r="X86" s="60"/>
      <c r="Y86" s="60"/>
      <c r="Z86" s="60"/>
      <c r="AA86" s="83"/>
      <c r="AB86" s="61" t="s">
        <v>57</v>
      </c>
      <c r="AC86" s="83"/>
    </row>
    <row r="87" spans="1:50" ht="15" customHeight="1" x14ac:dyDescent="0.25">
      <c r="A87" s="58"/>
      <c r="B87" s="58"/>
      <c r="C87" s="66" t="s">
        <v>10</v>
      </c>
      <c r="D87" s="67"/>
      <c r="E87" s="67"/>
      <c r="F87" s="67"/>
      <c r="G87" s="67"/>
      <c r="H87" s="67"/>
      <c r="I87" s="67"/>
      <c r="J87" s="55">
        <v>0</v>
      </c>
      <c r="K87" s="99" t="s">
        <v>11</v>
      </c>
      <c r="L87" s="99"/>
      <c r="M87" s="99"/>
      <c r="N87" s="99"/>
      <c r="O87" s="99"/>
      <c r="P87" s="99"/>
      <c r="Q87" s="69"/>
      <c r="R87" s="62"/>
      <c r="S87" s="57" t="s">
        <v>18</v>
      </c>
      <c r="T87" s="57"/>
      <c r="U87" s="57"/>
      <c r="V87" s="57"/>
      <c r="W87" s="57" t="s">
        <v>61</v>
      </c>
      <c r="X87" s="57"/>
      <c r="Y87" s="57"/>
      <c r="Z87" s="57"/>
      <c r="AA87" s="96"/>
      <c r="AB87" s="94"/>
      <c r="AC87" s="95"/>
    </row>
    <row r="88" spans="1:50" x14ac:dyDescent="0.25">
      <c r="A88" s="58"/>
      <c r="B88" s="58"/>
      <c r="C88" s="97"/>
      <c r="D88" s="98"/>
      <c r="E88" s="98"/>
      <c r="F88" s="98"/>
      <c r="G88" s="98"/>
      <c r="H88" s="98"/>
      <c r="I88" s="98"/>
      <c r="J88" s="55"/>
      <c r="K88" s="100"/>
      <c r="L88" s="100"/>
      <c r="M88" s="100"/>
      <c r="N88" s="100"/>
      <c r="O88" s="100"/>
      <c r="P88" s="100"/>
      <c r="Q88" s="71"/>
      <c r="R88" s="62"/>
      <c r="S88" s="56" t="s">
        <v>59</v>
      </c>
      <c r="T88" s="58" t="s">
        <v>60</v>
      </c>
      <c r="U88" s="56" t="s">
        <v>63</v>
      </c>
      <c r="V88" s="58" t="s">
        <v>62</v>
      </c>
      <c r="W88" s="56" t="s">
        <v>59</v>
      </c>
      <c r="X88" s="58" t="s">
        <v>60</v>
      </c>
      <c r="Y88" s="56" t="s">
        <v>63</v>
      </c>
      <c r="Z88" s="58" t="s">
        <v>62</v>
      </c>
      <c r="AA88" s="96"/>
      <c r="AB88" s="57" t="s">
        <v>23</v>
      </c>
      <c r="AC88" s="57" t="s">
        <v>24</v>
      </c>
      <c r="AD88" s="3"/>
    </row>
    <row r="89" spans="1:50" x14ac:dyDescent="0.25">
      <c r="A89" s="68" t="s">
        <v>6</v>
      </c>
      <c r="B89" s="69"/>
      <c r="C89" s="57" t="s">
        <v>7</v>
      </c>
      <c r="D89" s="57" t="s">
        <v>16</v>
      </c>
      <c r="E89" s="57"/>
      <c r="F89" s="57"/>
      <c r="G89" s="57" t="s">
        <v>17</v>
      </c>
      <c r="H89" s="57"/>
      <c r="I89" s="72"/>
      <c r="J89" s="55"/>
      <c r="K89" s="73" t="s">
        <v>7</v>
      </c>
      <c r="L89" s="57" t="s">
        <v>16</v>
      </c>
      <c r="M89" s="57"/>
      <c r="N89" s="57"/>
      <c r="O89" s="57" t="s">
        <v>17</v>
      </c>
      <c r="P89" s="57"/>
      <c r="Q89" s="57"/>
      <c r="R89" s="62"/>
      <c r="S89" s="56"/>
      <c r="T89" s="58"/>
      <c r="U89" s="56"/>
      <c r="V89" s="58"/>
      <c r="W89" s="56"/>
      <c r="X89" s="58"/>
      <c r="Y89" s="56"/>
      <c r="Z89" s="58"/>
      <c r="AA89" s="96"/>
      <c r="AB89" s="57"/>
      <c r="AC89" s="57"/>
      <c r="AD89" s="3"/>
    </row>
    <row r="90" spans="1:50" ht="38.25" x14ac:dyDescent="0.25">
      <c r="A90" s="70"/>
      <c r="B90" s="71"/>
      <c r="C90" s="57"/>
      <c r="D90" s="35" t="s">
        <v>8</v>
      </c>
      <c r="E90" s="36" t="s">
        <v>9</v>
      </c>
      <c r="F90" s="19" t="s">
        <v>12</v>
      </c>
      <c r="G90" s="36" t="s">
        <v>8</v>
      </c>
      <c r="H90" s="36" t="s">
        <v>9</v>
      </c>
      <c r="I90" s="20" t="s">
        <v>12</v>
      </c>
      <c r="J90" s="55"/>
      <c r="K90" s="74"/>
      <c r="L90" s="36" t="s">
        <v>8</v>
      </c>
      <c r="M90" s="36" t="s">
        <v>9</v>
      </c>
      <c r="N90" s="19" t="s">
        <v>12</v>
      </c>
      <c r="O90" s="36" t="s">
        <v>8</v>
      </c>
      <c r="P90" s="36" t="s">
        <v>9</v>
      </c>
      <c r="Q90" s="19" t="s">
        <v>12</v>
      </c>
      <c r="R90" s="62"/>
      <c r="S90" s="56"/>
      <c r="T90" s="58"/>
      <c r="U90" s="56"/>
      <c r="V90" s="58"/>
      <c r="W90" s="56"/>
      <c r="X90" s="58"/>
      <c r="Y90" s="56"/>
      <c r="Z90" s="58"/>
      <c r="AA90" s="96"/>
      <c r="AB90" s="57"/>
      <c r="AC90" s="57"/>
      <c r="AD90" s="3"/>
      <c r="AJ90" s="4"/>
      <c r="AO90" s="4"/>
    </row>
    <row r="91" spans="1:50" s="28" customFormat="1" x14ac:dyDescent="0.25">
      <c r="A91" s="48">
        <v>32</v>
      </c>
      <c r="B91" s="18" t="s">
        <v>68</v>
      </c>
      <c r="C91" s="36">
        <v>0</v>
      </c>
      <c r="D91" s="46">
        <v>363</v>
      </c>
      <c r="E91" s="47">
        <v>0</v>
      </c>
      <c r="F91" s="19">
        <f>SUM(D91:E91)</f>
        <v>363</v>
      </c>
      <c r="G91" s="47">
        <v>0</v>
      </c>
      <c r="H91" s="47">
        <v>0</v>
      </c>
      <c r="I91" s="20">
        <f>SUM(G91:H91)</f>
        <v>0</v>
      </c>
      <c r="J91" s="55"/>
      <c r="K91" s="37">
        <v>0</v>
      </c>
      <c r="L91" s="47">
        <v>14</v>
      </c>
      <c r="M91" s="47">
        <v>0</v>
      </c>
      <c r="N91" s="19">
        <f>SUM(L91:M91)</f>
        <v>14</v>
      </c>
      <c r="O91" s="36">
        <v>0</v>
      </c>
      <c r="P91" s="36">
        <v>0</v>
      </c>
      <c r="Q91" s="19">
        <f>SUM(O91:P91)</f>
        <v>0</v>
      </c>
      <c r="R91" s="33"/>
      <c r="S91" s="47">
        <v>15</v>
      </c>
      <c r="T91" s="47">
        <v>0</v>
      </c>
      <c r="U91" s="47">
        <v>0</v>
      </c>
      <c r="V91" s="47">
        <v>0</v>
      </c>
      <c r="W91" s="47">
        <v>1</v>
      </c>
      <c r="X91" s="47">
        <v>0</v>
      </c>
      <c r="Y91" s="47">
        <v>0</v>
      </c>
      <c r="Z91" s="47">
        <v>0</v>
      </c>
      <c r="AA91" s="40"/>
      <c r="AB91" s="24">
        <f>C91+F91+I91+S91+T91+U91+V91</f>
        <v>378</v>
      </c>
      <c r="AC91" s="24">
        <f>K91+N91+Q91+W91+X91+Y91+Z91</f>
        <v>15</v>
      </c>
      <c r="AD91" s="29"/>
      <c r="AE91" s="26"/>
      <c r="AF91" s="26"/>
      <c r="AG91" s="26"/>
      <c r="AH91" s="26"/>
      <c r="AI91" s="26"/>
      <c r="AJ91" s="27"/>
      <c r="AK91" s="26"/>
      <c r="AL91" s="26"/>
      <c r="AM91" s="26"/>
      <c r="AN91" s="26"/>
      <c r="AO91" s="27"/>
      <c r="AP91" s="26"/>
      <c r="AQ91" s="26"/>
      <c r="AR91" s="26"/>
      <c r="AS91" s="26"/>
      <c r="AT91" s="26"/>
      <c r="AU91" s="26"/>
      <c r="AV91" s="26"/>
      <c r="AW91" s="26"/>
      <c r="AX91" s="26"/>
    </row>
    <row r="92" spans="1:50" s="28" customFormat="1" x14ac:dyDescent="0.25">
      <c r="A92" s="17">
        <v>33</v>
      </c>
      <c r="B92" s="18" t="s">
        <v>54</v>
      </c>
      <c r="C92" s="17">
        <v>0</v>
      </c>
      <c r="D92" s="17">
        <v>204</v>
      </c>
      <c r="E92" s="17">
        <v>495</v>
      </c>
      <c r="F92" s="19">
        <f>SUM(D92:E92)</f>
        <v>699</v>
      </c>
      <c r="G92" s="17">
        <v>121</v>
      </c>
      <c r="H92" s="17">
        <v>167</v>
      </c>
      <c r="I92" s="20">
        <f>SUM(G92:H92)</f>
        <v>288</v>
      </c>
      <c r="J92" s="55"/>
      <c r="K92" s="21">
        <v>0</v>
      </c>
      <c r="L92" s="17">
        <v>8</v>
      </c>
      <c r="M92" s="17">
        <v>16</v>
      </c>
      <c r="N92" s="19">
        <f>SUM(L92:M92)</f>
        <v>24</v>
      </c>
      <c r="O92" s="17">
        <v>5</v>
      </c>
      <c r="P92" s="17">
        <v>7</v>
      </c>
      <c r="Q92" s="19">
        <f>SUM(O92:P92)</f>
        <v>12</v>
      </c>
      <c r="R92" s="22"/>
      <c r="S92" s="17">
        <v>0</v>
      </c>
      <c r="T92" s="17">
        <v>14</v>
      </c>
      <c r="U92" s="17">
        <v>24</v>
      </c>
      <c r="V92" s="17">
        <v>17</v>
      </c>
      <c r="W92" s="17">
        <v>0</v>
      </c>
      <c r="X92" s="17">
        <v>1</v>
      </c>
      <c r="Y92" s="17">
        <v>1</v>
      </c>
      <c r="Z92" s="17">
        <v>1</v>
      </c>
      <c r="AA92" s="23"/>
      <c r="AB92" s="24">
        <f t="shared" ref="AB92:AB93" si="44">C92+F92+I92+S92+T92+U92+V92</f>
        <v>1042</v>
      </c>
      <c r="AC92" s="24">
        <f t="shared" ref="AC92:AC93" si="45">K92+N92+Q92+W92+X92+Y92+Z92</f>
        <v>39</v>
      </c>
      <c r="AD92" s="43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</row>
    <row r="93" spans="1:50" s="28" customFormat="1" x14ac:dyDescent="0.25">
      <c r="A93" s="17">
        <v>34</v>
      </c>
      <c r="B93" s="18" t="s">
        <v>55</v>
      </c>
      <c r="C93" s="17">
        <v>40</v>
      </c>
      <c r="D93" s="17">
        <v>398</v>
      </c>
      <c r="E93" s="17">
        <v>0</v>
      </c>
      <c r="F93" s="19">
        <f>SUM(D93:E93)</f>
        <v>398</v>
      </c>
      <c r="G93" s="17">
        <v>0</v>
      </c>
      <c r="H93" s="17">
        <v>0</v>
      </c>
      <c r="I93" s="20">
        <f>SUM(G93:H93)</f>
        <v>0</v>
      </c>
      <c r="J93" s="55"/>
      <c r="K93" s="21">
        <v>2</v>
      </c>
      <c r="L93" s="17">
        <v>18</v>
      </c>
      <c r="M93" s="17">
        <v>0</v>
      </c>
      <c r="N93" s="19">
        <f>SUM(L93:M93)</f>
        <v>18</v>
      </c>
      <c r="O93" s="17">
        <v>0</v>
      </c>
      <c r="P93" s="17">
        <v>0</v>
      </c>
      <c r="Q93" s="19">
        <f>SUM(O93:P93)</f>
        <v>0</v>
      </c>
      <c r="R93" s="22"/>
      <c r="S93" s="17">
        <v>15</v>
      </c>
      <c r="T93" s="17">
        <v>13</v>
      </c>
      <c r="U93" s="17">
        <v>0</v>
      </c>
      <c r="V93" s="17">
        <v>0</v>
      </c>
      <c r="W93" s="17">
        <v>1</v>
      </c>
      <c r="X93" s="17">
        <v>1</v>
      </c>
      <c r="Y93" s="17">
        <v>0</v>
      </c>
      <c r="Z93" s="17">
        <v>0</v>
      </c>
      <c r="AA93" s="23"/>
      <c r="AB93" s="24">
        <f t="shared" si="44"/>
        <v>466</v>
      </c>
      <c r="AC93" s="24">
        <f t="shared" si="45"/>
        <v>22</v>
      </c>
      <c r="AD93" s="43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</row>
    <row r="94" spans="1:50" x14ac:dyDescent="0.25">
      <c r="A94" s="77" t="s">
        <v>21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9"/>
      <c r="R94" s="22"/>
      <c r="S94" s="19">
        <f>SUM(S91:S93)</f>
        <v>30</v>
      </c>
      <c r="T94" s="19">
        <f t="shared" ref="T94:Z94" si="46">SUM(T91:T93)</f>
        <v>27</v>
      </c>
      <c r="U94" s="19">
        <f t="shared" si="46"/>
        <v>24</v>
      </c>
      <c r="V94" s="19">
        <f t="shared" si="46"/>
        <v>17</v>
      </c>
      <c r="W94" s="19">
        <f t="shared" si="46"/>
        <v>2</v>
      </c>
      <c r="X94" s="19">
        <f t="shared" si="46"/>
        <v>2</v>
      </c>
      <c r="Y94" s="19">
        <f t="shared" si="46"/>
        <v>1</v>
      </c>
      <c r="Z94" s="19">
        <f t="shared" si="46"/>
        <v>1</v>
      </c>
      <c r="AA94" s="23"/>
      <c r="AB94" s="75" t="s">
        <v>25</v>
      </c>
      <c r="AC94" s="76"/>
      <c r="AD94" s="3"/>
      <c r="AJ94" s="4"/>
      <c r="AO94" s="4"/>
    </row>
    <row r="95" spans="1:50" x14ac:dyDescent="0.25">
      <c r="A95" s="80" t="s">
        <v>19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2"/>
      <c r="R95" s="22"/>
      <c r="S95" s="88">
        <v>2805</v>
      </c>
      <c r="T95" s="88"/>
      <c r="U95" s="88">
        <v>495</v>
      </c>
      <c r="V95" s="88"/>
      <c r="W95" s="88">
        <v>116</v>
      </c>
      <c r="X95" s="113"/>
      <c r="Y95" s="88">
        <v>16</v>
      </c>
      <c r="Z95" s="113"/>
      <c r="AA95" s="23"/>
      <c r="AB95" s="38" t="s">
        <v>27</v>
      </c>
      <c r="AC95" s="38" t="s">
        <v>26</v>
      </c>
      <c r="AD95" s="3"/>
      <c r="AJ95" s="4"/>
      <c r="AO95" s="4"/>
    </row>
    <row r="96" spans="1:50" x14ac:dyDescent="0.25">
      <c r="A96" s="63" t="s">
        <v>20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5"/>
      <c r="R96" s="22"/>
      <c r="S96" s="88">
        <f>SUM(S94+S95+T94)</f>
        <v>2862</v>
      </c>
      <c r="T96" s="88"/>
      <c r="U96" s="88">
        <f t="shared" ref="U96" si="47">SUM(U94+U95+V94)</f>
        <v>536</v>
      </c>
      <c r="V96" s="88"/>
      <c r="W96" s="88">
        <f t="shared" ref="W96" si="48">SUM(W94+W95+X94)</f>
        <v>120</v>
      </c>
      <c r="X96" s="88"/>
      <c r="Y96" s="88">
        <f t="shared" ref="Y96" si="49">SUM(Y94+Y95+Z94)</f>
        <v>18</v>
      </c>
      <c r="Z96" s="88"/>
      <c r="AA96" s="50"/>
      <c r="AB96" s="24">
        <f>4971+S94+T94+U94+V94</f>
        <v>5069</v>
      </c>
      <c r="AC96" s="24">
        <f>215+W94+X94+Y94+Z94</f>
        <v>221</v>
      </c>
      <c r="AD96" s="3"/>
      <c r="AJ96" s="4"/>
      <c r="AO96" s="4"/>
    </row>
    <row r="97" spans="1:41" ht="5.25" customHeight="1" x14ac:dyDescent="0.25">
      <c r="A97" s="91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3"/>
      <c r="AD97" s="3"/>
      <c r="AJ97" s="4"/>
      <c r="AO97" s="4"/>
    </row>
    <row r="98" spans="1:41" ht="30" customHeight="1" x14ac:dyDescent="0.25">
      <c r="A98" s="54" t="s">
        <v>15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85"/>
      <c r="S98" s="57" t="s">
        <v>18</v>
      </c>
      <c r="T98" s="57"/>
      <c r="U98" s="57"/>
      <c r="V98" s="57"/>
      <c r="W98" s="57" t="s">
        <v>61</v>
      </c>
      <c r="X98" s="57"/>
      <c r="Y98" s="57"/>
      <c r="Z98" s="57"/>
      <c r="AA98" s="84"/>
      <c r="AB98" s="61" t="s">
        <v>15</v>
      </c>
      <c r="AC98" s="83"/>
      <c r="AD98" s="8"/>
    </row>
    <row r="99" spans="1:41" ht="42" customHeight="1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85"/>
      <c r="S99" s="31" t="s">
        <v>69</v>
      </c>
      <c r="T99" s="31" t="s">
        <v>60</v>
      </c>
      <c r="U99" s="31" t="s">
        <v>70</v>
      </c>
      <c r="V99" s="31" t="s">
        <v>62</v>
      </c>
      <c r="W99" s="31" t="s">
        <v>69</v>
      </c>
      <c r="X99" s="31" t="s">
        <v>60</v>
      </c>
      <c r="Y99" s="31" t="s">
        <v>70</v>
      </c>
      <c r="Z99" s="31" t="s">
        <v>62</v>
      </c>
      <c r="AA99" s="84"/>
      <c r="AB99" s="36" t="s">
        <v>13</v>
      </c>
      <c r="AC99" s="36" t="s">
        <v>22</v>
      </c>
      <c r="AD99" s="8"/>
    </row>
    <row r="100" spans="1:41" ht="20.100000000000001" customHeight="1" x14ac:dyDescent="0.25">
      <c r="A100" s="87" t="s">
        <v>21</v>
      </c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6"/>
      <c r="S100" s="24">
        <f>S11+S27+S41+S55+S69+S82+S94</f>
        <v>246</v>
      </c>
      <c r="T100" s="24">
        <f t="shared" ref="T100:Z100" si="50">T11+T27+T41+T55+T69+T82+T94</f>
        <v>331</v>
      </c>
      <c r="U100" s="24">
        <f t="shared" si="50"/>
        <v>323</v>
      </c>
      <c r="V100" s="24">
        <f t="shared" si="50"/>
        <v>245</v>
      </c>
      <c r="W100" s="24">
        <f t="shared" si="50"/>
        <v>23</v>
      </c>
      <c r="X100" s="24">
        <f t="shared" si="50"/>
        <v>29</v>
      </c>
      <c r="Y100" s="24">
        <f t="shared" si="50"/>
        <v>14</v>
      </c>
      <c r="Z100" s="24">
        <f t="shared" si="50"/>
        <v>12</v>
      </c>
      <c r="AA100" s="84"/>
      <c r="AB100" s="89">
        <f>S101+U101</f>
        <v>1145</v>
      </c>
      <c r="AC100" s="89">
        <f>W100+X100+Y100+Z100</f>
        <v>78</v>
      </c>
      <c r="AD100" s="8"/>
    </row>
    <row r="101" spans="1:41" ht="20.100000000000001" customHeight="1" x14ac:dyDescent="0.25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6"/>
      <c r="S101" s="88">
        <f>S100+T100</f>
        <v>577</v>
      </c>
      <c r="T101" s="88"/>
      <c r="U101" s="88">
        <f>U100+V100</f>
        <v>568</v>
      </c>
      <c r="V101" s="88"/>
      <c r="W101" s="88">
        <f>W100+X100</f>
        <v>52</v>
      </c>
      <c r="X101" s="88"/>
      <c r="Y101" s="88">
        <f>Y100+Z100</f>
        <v>26</v>
      </c>
      <c r="Z101" s="88"/>
      <c r="AA101" s="84"/>
      <c r="AB101" s="90"/>
      <c r="AC101" s="90"/>
      <c r="AD101" s="8"/>
    </row>
    <row r="102" spans="1:41" ht="20.100000000000001" customHeight="1" x14ac:dyDescent="0.25">
      <c r="A102" s="87" t="s">
        <v>19</v>
      </c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6"/>
      <c r="S102" s="88">
        <f>SUM(S12+S28+S42+S56+S70+S83+S95)</f>
        <v>14350</v>
      </c>
      <c r="T102" s="88"/>
      <c r="U102" s="88">
        <f>SUM(U12+U28+U42+U56+U70+U83+U95)</f>
        <v>3971</v>
      </c>
      <c r="V102" s="88"/>
      <c r="W102" s="88">
        <f>SUM(W12+W28+W42+W56+W70+W83+W95)</f>
        <v>630</v>
      </c>
      <c r="X102" s="88"/>
      <c r="Y102" s="88">
        <f>SUM(Y12+Y28+Y42+Y56+Y70+Y83+Y95)</f>
        <v>140</v>
      </c>
      <c r="Z102" s="88"/>
      <c r="AA102" s="84"/>
      <c r="AB102" s="24">
        <v>27893</v>
      </c>
      <c r="AC102" s="24">
        <v>1287</v>
      </c>
      <c r="AD102" s="8"/>
    </row>
    <row r="103" spans="1:41" ht="20.100000000000001" customHeight="1" x14ac:dyDescent="0.25">
      <c r="A103" s="87" t="s">
        <v>20</v>
      </c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6"/>
      <c r="S103" s="88">
        <f>SUM(S13+S29+S43+S57+S71+S84+S96)</f>
        <v>14927</v>
      </c>
      <c r="T103" s="88"/>
      <c r="U103" s="88">
        <f t="shared" ref="U103:Y103" si="51">SUM(U13+U29+U43+U57+U71+U84+U96)</f>
        <v>4539</v>
      </c>
      <c r="V103" s="88"/>
      <c r="W103" s="88">
        <f t="shared" si="51"/>
        <v>682</v>
      </c>
      <c r="X103" s="88"/>
      <c r="Y103" s="88">
        <f t="shared" si="51"/>
        <v>166</v>
      </c>
      <c r="Z103" s="88"/>
      <c r="AA103" s="84"/>
      <c r="AB103" s="24">
        <f>AB100+AB102</f>
        <v>29038</v>
      </c>
      <c r="AC103" s="24">
        <f>AC100+AC102</f>
        <v>1365</v>
      </c>
      <c r="AD103" s="8"/>
    </row>
    <row r="104" spans="1:41" ht="15.75" x14ac:dyDescent="0.25">
      <c r="B104" s="9"/>
      <c r="C104" s="10"/>
      <c r="D104" s="10"/>
      <c r="E104" s="10"/>
      <c r="F104" s="10"/>
      <c r="G104" s="4"/>
      <c r="H104" s="4"/>
      <c r="I104" s="4"/>
      <c r="J104" s="4"/>
      <c r="K104" s="4"/>
      <c r="L104" s="4"/>
      <c r="M104" s="4"/>
      <c r="N104" s="10"/>
      <c r="O104" s="4"/>
      <c r="P104" s="4"/>
      <c r="Q104" s="4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41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41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41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41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41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11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41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41" x14ac:dyDescent="0.25">
      <c r="B111" s="9"/>
      <c r="C111" s="9"/>
      <c r="D111" s="104"/>
      <c r="E111" s="12"/>
      <c r="F111" s="12"/>
      <c r="G111" s="12"/>
      <c r="H111" s="12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41" x14ac:dyDescent="0.25">
      <c r="B112" s="9"/>
      <c r="C112" s="9"/>
      <c r="D112" s="104"/>
      <c r="E112" s="12"/>
      <c r="F112" s="12"/>
      <c r="G112" s="12"/>
      <c r="H112" s="12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2:29" x14ac:dyDescent="0.25">
      <c r="B113" s="9"/>
      <c r="C113" s="9"/>
      <c r="D113" s="12"/>
      <c r="E113" s="13"/>
      <c r="F113" s="12"/>
      <c r="G113" s="13"/>
      <c r="H113" s="12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2:29" x14ac:dyDescent="0.25">
      <c r="B114" s="9"/>
      <c r="C114" s="9"/>
      <c r="D114" s="12"/>
      <c r="E114" s="13"/>
      <c r="F114" s="14"/>
      <c r="G114" s="14"/>
      <c r="H114" s="14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2:29" x14ac:dyDescent="0.25">
      <c r="B115" s="9"/>
      <c r="C115" s="9"/>
      <c r="D115" s="12"/>
      <c r="E115" s="13"/>
      <c r="F115" s="14"/>
      <c r="G115" s="14"/>
      <c r="H115" s="14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2:29" x14ac:dyDescent="0.25">
      <c r="B116" s="9"/>
      <c r="C116" s="9"/>
      <c r="D116" s="12"/>
      <c r="E116" s="14"/>
      <c r="F116" s="14"/>
      <c r="G116" s="14"/>
      <c r="H116" s="14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2:29" x14ac:dyDescent="0.25">
      <c r="B117" s="9"/>
      <c r="C117" s="9"/>
      <c r="D117" s="12"/>
      <c r="E117" s="14"/>
      <c r="F117" s="14"/>
      <c r="G117" s="14"/>
      <c r="H117" s="14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2:29" x14ac:dyDescent="0.25">
      <c r="B118" s="4"/>
      <c r="C118" s="9"/>
      <c r="D118" s="12"/>
      <c r="E118" s="14"/>
      <c r="F118" s="14"/>
      <c r="G118" s="14"/>
      <c r="H118" s="14"/>
      <c r="I118" s="9"/>
      <c r="J118" s="9"/>
      <c r="K118" s="9"/>
      <c r="L118" s="9"/>
      <c r="M118" s="9"/>
      <c r="N118" s="9"/>
      <c r="O118" s="9"/>
      <c r="P118" s="9"/>
      <c r="Q118" s="9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2:29" x14ac:dyDescent="0.25">
      <c r="B119" s="4"/>
      <c r="C119" s="9"/>
      <c r="D119" s="12"/>
      <c r="E119" s="14"/>
      <c r="F119" s="14"/>
      <c r="G119" s="14"/>
      <c r="H119" s="14"/>
      <c r="I119" s="9"/>
      <c r="J119" s="9"/>
      <c r="K119" s="9"/>
      <c r="L119" s="9"/>
      <c r="M119" s="9"/>
      <c r="N119" s="9"/>
      <c r="O119" s="9"/>
      <c r="P119" s="9"/>
      <c r="Q119" s="9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2:29" x14ac:dyDescent="0.25">
      <c r="B120" s="4"/>
      <c r="C120" s="9"/>
      <c r="D120" s="15"/>
      <c r="E120" s="16"/>
      <c r="F120" s="15"/>
      <c r="G120" s="15"/>
      <c r="H120" s="15"/>
      <c r="I120" s="9"/>
      <c r="J120" s="9"/>
      <c r="K120" s="9"/>
      <c r="L120" s="9"/>
      <c r="M120" s="9"/>
      <c r="N120" s="9"/>
      <c r="O120" s="9"/>
      <c r="P120" s="9"/>
      <c r="Q120" s="9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2:29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2:29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2:29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2:29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2:29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2:29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29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2:29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</sheetData>
  <mergeCells count="304">
    <mergeCell ref="U102:V102"/>
    <mergeCell ref="Y102:Z102"/>
    <mergeCell ref="W102:X102"/>
    <mergeCell ref="S74:V74"/>
    <mergeCell ref="W74:Z74"/>
    <mergeCell ref="T75:T77"/>
    <mergeCell ref="V75:V77"/>
    <mergeCell ref="W75:W77"/>
    <mergeCell ref="X75:X77"/>
    <mergeCell ref="S87:V87"/>
    <mergeCell ref="U84:V84"/>
    <mergeCell ref="W84:X84"/>
    <mergeCell ref="Y84:Z84"/>
    <mergeCell ref="S96:T96"/>
    <mergeCell ref="S83:T83"/>
    <mergeCell ref="U83:V83"/>
    <mergeCell ref="W83:X83"/>
    <mergeCell ref="Y83:Z83"/>
    <mergeCell ref="S95:T95"/>
    <mergeCell ref="U95:V95"/>
    <mergeCell ref="W95:X95"/>
    <mergeCell ref="Y95:Z95"/>
    <mergeCell ref="U96:V96"/>
    <mergeCell ref="W96:X96"/>
    <mergeCell ref="S29:T29"/>
    <mergeCell ref="U29:V29"/>
    <mergeCell ref="W29:X29"/>
    <mergeCell ref="Y29:Z29"/>
    <mergeCell ref="S43:T43"/>
    <mergeCell ref="U43:V43"/>
    <mergeCell ref="W43:X43"/>
    <mergeCell ref="Y43:Z43"/>
    <mergeCell ref="S57:T57"/>
    <mergeCell ref="U57:V57"/>
    <mergeCell ref="W57:X57"/>
    <mergeCell ref="Y57:Z57"/>
    <mergeCell ref="Y96:Z96"/>
    <mergeCell ref="W87:Z87"/>
    <mergeCell ref="T88:T90"/>
    <mergeCell ref="V88:V90"/>
    <mergeCell ref="W88:W90"/>
    <mergeCell ref="X88:X90"/>
    <mergeCell ref="S42:T42"/>
    <mergeCell ref="U42:V42"/>
    <mergeCell ref="W42:X42"/>
    <mergeCell ref="Y42:Z42"/>
    <mergeCell ref="S56:T56"/>
    <mergeCell ref="U56:V56"/>
    <mergeCell ref="W56:X56"/>
    <mergeCell ref="Y56:Z56"/>
    <mergeCell ref="S70:T70"/>
    <mergeCell ref="U70:V70"/>
    <mergeCell ref="W70:X70"/>
    <mergeCell ref="Y70:Z70"/>
    <mergeCell ref="S73:Z73"/>
    <mergeCell ref="S86:Z86"/>
    <mergeCell ref="S71:T71"/>
    <mergeCell ref="U71:V71"/>
    <mergeCell ref="W71:X71"/>
    <mergeCell ref="Y71:Z71"/>
    <mergeCell ref="S84:T84"/>
    <mergeCell ref="D62:F62"/>
    <mergeCell ref="G62:I62"/>
    <mergeCell ref="K62:K63"/>
    <mergeCell ref="L62:N62"/>
    <mergeCell ref="T47:T49"/>
    <mergeCell ref="V47:V49"/>
    <mergeCell ref="W47:W49"/>
    <mergeCell ref="S60:V60"/>
    <mergeCell ref="W60:Z60"/>
    <mergeCell ref="T61:T63"/>
    <mergeCell ref="V61:V63"/>
    <mergeCell ref="W61:W63"/>
    <mergeCell ref="X61:X63"/>
    <mergeCell ref="S59:Z59"/>
    <mergeCell ref="A28:Q28"/>
    <mergeCell ref="A29:Q29"/>
    <mergeCell ref="A41:Q41"/>
    <mergeCell ref="A42:Q42"/>
    <mergeCell ref="A43:Q43"/>
    <mergeCell ref="A55:Q55"/>
    <mergeCell ref="A56:Q56"/>
    <mergeCell ref="A57:Q57"/>
    <mergeCell ref="K46:Q47"/>
    <mergeCell ref="A1:AC1"/>
    <mergeCell ref="C3:I4"/>
    <mergeCell ref="C2:Q2"/>
    <mergeCell ref="K3:Q4"/>
    <mergeCell ref="A11:Q11"/>
    <mergeCell ref="A12:Q12"/>
    <mergeCell ref="C5:C6"/>
    <mergeCell ref="S2:Z2"/>
    <mergeCell ref="AB2:AC3"/>
    <mergeCell ref="R2:R6"/>
    <mergeCell ref="AB11:AC11"/>
    <mergeCell ref="AC4:AC6"/>
    <mergeCell ref="A2:B4"/>
    <mergeCell ref="A5:B6"/>
    <mergeCell ref="T4:T6"/>
    <mergeCell ref="V4:V6"/>
    <mergeCell ref="W4:W6"/>
    <mergeCell ref="X4:X6"/>
    <mergeCell ref="S3:V3"/>
    <mergeCell ref="W3:Z3"/>
    <mergeCell ref="J3:J10"/>
    <mergeCell ref="S12:T12"/>
    <mergeCell ref="D111:D112"/>
    <mergeCell ref="S4:S6"/>
    <mergeCell ref="U4:U6"/>
    <mergeCell ref="Y4:Y6"/>
    <mergeCell ref="Z4:Z6"/>
    <mergeCell ref="AB4:AB6"/>
    <mergeCell ref="D5:F5"/>
    <mergeCell ref="G5:I5"/>
    <mergeCell ref="L5:N5"/>
    <mergeCell ref="O5:Q5"/>
    <mergeCell ref="K5:K6"/>
    <mergeCell ref="S15:Z15"/>
    <mergeCell ref="C31:Q31"/>
    <mergeCell ref="C32:I33"/>
    <mergeCell ref="K32:Q33"/>
    <mergeCell ref="C34:C35"/>
    <mergeCell ref="D34:F34"/>
    <mergeCell ref="O62:Q62"/>
    <mergeCell ref="L18:N18"/>
    <mergeCell ref="O18:Q18"/>
    <mergeCell ref="X47:X49"/>
    <mergeCell ref="S46:V46"/>
    <mergeCell ref="W46:Z46"/>
    <mergeCell ref="A27:Q27"/>
    <mergeCell ref="A15:B17"/>
    <mergeCell ref="C15:Q15"/>
    <mergeCell ref="R15:R19"/>
    <mergeCell ref="AA15:AA19"/>
    <mergeCell ref="C16:I17"/>
    <mergeCell ref="K16:Q17"/>
    <mergeCell ref="A18:B19"/>
    <mergeCell ref="AB55:AC55"/>
    <mergeCell ref="AB27:AC27"/>
    <mergeCell ref="R31:R35"/>
    <mergeCell ref="S31:Z31"/>
    <mergeCell ref="AA31:AA35"/>
    <mergeCell ref="AB31:AC32"/>
    <mergeCell ref="AB33:AB35"/>
    <mergeCell ref="R45:R49"/>
    <mergeCell ref="S45:Z45"/>
    <mergeCell ref="AA45:AA49"/>
    <mergeCell ref="AB45:AC46"/>
    <mergeCell ref="S47:S49"/>
    <mergeCell ref="U47:U49"/>
    <mergeCell ref="Y47:Y49"/>
    <mergeCell ref="S33:S35"/>
    <mergeCell ref="T33:T35"/>
    <mergeCell ref="AB41:AC41"/>
    <mergeCell ref="AA59:AA63"/>
    <mergeCell ref="AB59:AC60"/>
    <mergeCell ref="C60:I61"/>
    <mergeCell ref="K60:Q61"/>
    <mergeCell ref="A31:B33"/>
    <mergeCell ref="A34:B35"/>
    <mergeCell ref="G34:I34"/>
    <mergeCell ref="K34:K35"/>
    <mergeCell ref="L34:N34"/>
    <mergeCell ref="O34:Q34"/>
    <mergeCell ref="S61:S63"/>
    <mergeCell ref="U61:U63"/>
    <mergeCell ref="Y61:Y63"/>
    <mergeCell ref="Z61:Z63"/>
    <mergeCell ref="AB61:AB63"/>
    <mergeCell ref="AC61:AC63"/>
    <mergeCell ref="A62:B63"/>
    <mergeCell ref="C62:C63"/>
    <mergeCell ref="AB73:AC74"/>
    <mergeCell ref="AB69:AC69"/>
    <mergeCell ref="A73:B75"/>
    <mergeCell ref="C73:Q73"/>
    <mergeCell ref="R73:R77"/>
    <mergeCell ref="AA73:AA77"/>
    <mergeCell ref="C74:I75"/>
    <mergeCell ref="K74:Q75"/>
    <mergeCell ref="A76:B77"/>
    <mergeCell ref="A69:Q69"/>
    <mergeCell ref="A70:Q70"/>
    <mergeCell ref="A71:Q71"/>
    <mergeCell ref="Y75:Y77"/>
    <mergeCell ref="Z75:Z77"/>
    <mergeCell ref="AB75:AB77"/>
    <mergeCell ref="AC75:AC77"/>
    <mergeCell ref="C76:C77"/>
    <mergeCell ref="D76:F76"/>
    <mergeCell ref="G76:I76"/>
    <mergeCell ref="K76:K77"/>
    <mergeCell ref="L76:N76"/>
    <mergeCell ref="O76:Q76"/>
    <mergeCell ref="S75:S77"/>
    <mergeCell ref="U75:U77"/>
    <mergeCell ref="AB86:AC87"/>
    <mergeCell ref="AB82:AC82"/>
    <mergeCell ref="A86:B88"/>
    <mergeCell ref="C86:Q86"/>
    <mergeCell ref="R86:R90"/>
    <mergeCell ref="AA86:AA90"/>
    <mergeCell ref="C87:I88"/>
    <mergeCell ref="K87:Q88"/>
    <mergeCell ref="A89:B90"/>
    <mergeCell ref="A82:Q82"/>
    <mergeCell ref="A83:Q83"/>
    <mergeCell ref="A84:Q84"/>
    <mergeCell ref="Y88:Y90"/>
    <mergeCell ref="Z88:Z90"/>
    <mergeCell ref="AB88:AB90"/>
    <mergeCell ref="AC88:AC90"/>
    <mergeCell ref="C89:C90"/>
    <mergeCell ref="D89:F89"/>
    <mergeCell ref="G89:I89"/>
    <mergeCell ref="K89:K90"/>
    <mergeCell ref="L89:N89"/>
    <mergeCell ref="O89:Q89"/>
    <mergeCell ref="S88:S90"/>
    <mergeCell ref="U88:U90"/>
    <mergeCell ref="AB94:AC94"/>
    <mergeCell ref="A94:Q94"/>
    <mergeCell ref="A95:Q95"/>
    <mergeCell ref="A96:Q96"/>
    <mergeCell ref="AB98:AC98"/>
    <mergeCell ref="AA98:AA103"/>
    <mergeCell ref="R98:R103"/>
    <mergeCell ref="A102:Q102"/>
    <mergeCell ref="A103:Q103"/>
    <mergeCell ref="S98:V98"/>
    <mergeCell ref="W98:Z98"/>
    <mergeCell ref="S102:T102"/>
    <mergeCell ref="S101:T101"/>
    <mergeCell ref="U101:V101"/>
    <mergeCell ref="A100:Q101"/>
    <mergeCell ref="W101:X101"/>
    <mergeCell ref="Y101:Z101"/>
    <mergeCell ref="AB100:AB101"/>
    <mergeCell ref="AC100:AC101"/>
    <mergeCell ref="A97:AC97"/>
    <mergeCell ref="S103:T103"/>
    <mergeCell ref="U103:V103"/>
    <mergeCell ref="W103:X103"/>
    <mergeCell ref="Y103:Z103"/>
    <mergeCell ref="A13:Q13"/>
    <mergeCell ref="AC33:AC35"/>
    <mergeCell ref="C46:I47"/>
    <mergeCell ref="Z47:Z49"/>
    <mergeCell ref="AB47:AB49"/>
    <mergeCell ref="AC47:AC49"/>
    <mergeCell ref="A48:B49"/>
    <mergeCell ref="C48:C49"/>
    <mergeCell ref="D48:F48"/>
    <mergeCell ref="G48:I48"/>
    <mergeCell ref="K48:K49"/>
    <mergeCell ref="L48:N48"/>
    <mergeCell ref="O48:Q48"/>
    <mergeCell ref="S17:S19"/>
    <mergeCell ref="T17:T19"/>
    <mergeCell ref="U17:U19"/>
    <mergeCell ref="A45:B47"/>
    <mergeCell ref="C45:Q45"/>
    <mergeCell ref="AB17:AB19"/>
    <mergeCell ref="AC17:AC19"/>
    <mergeCell ref="C18:C19"/>
    <mergeCell ref="D18:F18"/>
    <mergeCell ref="G18:I18"/>
    <mergeCell ref="K18:K19"/>
    <mergeCell ref="S13:T13"/>
    <mergeCell ref="U12:V12"/>
    <mergeCell ref="U13:V13"/>
    <mergeCell ref="W12:X12"/>
    <mergeCell ref="Y12:Z12"/>
    <mergeCell ref="W13:X13"/>
    <mergeCell ref="Y13:Z13"/>
    <mergeCell ref="W17:W19"/>
    <mergeCell ref="X17:X19"/>
    <mergeCell ref="Y17:Y19"/>
    <mergeCell ref="Z17:Z19"/>
    <mergeCell ref="V17:V19"/>
    <mergeCell ref="J16:J26"/>
    <mergeCell ref="A98:Q99"/>
    <mergeCell ref="J87:J93"/>
    <mergeCell ref="J74:J81"/>
    <mergeCell ref="J60:J68"/>
    <mergeCell ref="J46:J54"/>
    <mergeCell ref="J32:J40"/>
    <mergeCell ref="S16:V16"/>
    <mergeCell ref="W16:Z16"/>
    <mergeCell ref="U33:U35"/>
    <mergeCell ref="V33:V35"/>
    <mergeCell ref="W33:W35"/>
    <mergeCell ref="X33:X35"/>
    <mergeCell ref="Y33:Y35"/>
    <mergeCell ref="Z33:Z35"/>
    <mergeCell ref="S32:V32"/>
    <mergeCell ref="W32:Z32"/>
    <mergeCell ref="W28:X28"/>
    <mergeCell ref="Y28:Z28"/>
    <mergeCell ref="S28:T28"/>
    <mergeCell ref="U28:V28"/>
    <mergeCell ref="A59:B61"/>
    <mergeCell ref="C59:Q59"/>
    <mergeCell ref="R59:R63"/>
  </mergeCells>
  <conditionalFormatting sqref="C104:F104 B36:B40 B51 B78:B81 B92:B93 B20:B26 B53:B54 B67:B68 B9:B10">
    <cfRule type="dataBar" priority="343">
      <dataBar>
        <cfvo type="min"/>
        <cfvo type="max"/>
        <color rgb="FF638EC6"/>
      </dataBar>
    </cfRule>
    <cfRule type="colorScale" priority="344">
      <colorScale>
        <cfvo type="min"/>
        <cfvo type="max"/>
        <color rgb="FFFFEF9C"/>
        <color rgb="FFFF7128"/>
      </colorScale>
    </cfRule>
  </conditionalFormatting>
  <conditionalFormatting sqref="A5">
    <cfRule type="dataBar" priority="283">
      <dataBar>
        <cfvo type="min"/>
        <cfvo type="max"/>
        <color rgb="FF638EC6"/>
      </dataBar>
    </cfRule>
    <cfRule type="colorScale" priority="284">
      <colorScale>
        <cfvo type="min"/>
        <cfvo type="max"/>
        <color rgb="FFFFEF9C"/>
        <color rgb="FFFF7128"/>
      </colorScale>
    </cfRule>
  </conditionalFormatting>
  <conditionalFormatting sqref="N104">
    <cfRule type="dataBar" priority="279">
      <dataBar>
        <cfvo type="min"/>
        <cfvo type="max"/>
        <color rgb="FF638EC6"/>
      </dataBar>
    </cfRule>
    <cfRule type="colorScale" priority="280">
      <colorScale>
        <cfvo type="min"/>
        <cfvo type="max"/>
        <color rgb="FFFFEF9C"/>
        <color rgb="FFFF7128"/>
      </colorScale>
    </cfRule>
  </conditionalFormatting>
  <conditionalFormatting sqref="A98">
    <cfRule type="dataBar" priority="179">
      <dataBar>
        <cfvo type="min"/>
        <cfvo type="max"/>
        <color rgb="FF638EC6"/>
      </dataBar>
    </cfRule>
    <cfRule type="colorScale" priority="180">
      <colorScale>
        <cfvo type="min"/>
        <cfvo type="max"/>
        <color rgb="FFFFEF9C"/>
        <color rgb="FFFF7128"/>
      </colorScale>
    </cfRule>
  </conditionalFormatting>
  <conditionalFormatting sqref="A12:A14">
    <cfRule type="dataBar" priority="133">
      <dataBar>
        <cfvo type="min"/>
        <cfvo type="max"/>
        <color rgb="FF638EC6"/>
      </dataBar>
    </cfRule>
    <cfRule type="colorScale" priority="134">
      <colorScale>
        <cfvo type="min"/>
        <cfvo type="max"/>
        <color rgb="FFFFEF9C"/>
        <color rgb="FFFF7128"/>
      </colorScale>
    </cfRule>
  </conditionalFormatting>
  <conditionalFormatting sqref="A11">
    <cfRule type="dataBar" priority="131">
      <dataBar>
        <cfvo type="min"/>
        <cfvo type="max"/>
        <color rgb="FF638EC6"/>
      </dataBar>
    </cfRule>
    <cfRule type="colorScale" priority="132">
      <colorScale>
        <cfvo type="min"/>
        <cfvo type="max"/>
        <color rgb="FFFFEF9C"/>
        <color rgb="FFFF7128"/>
      </colorScale>
    </cfRule>
  </conditionalFormatting>
  <conditionalFormatting sqref="B52">
    <cfRule type="dataBar" priority="63">
      <dataBar>
        <cfvo type="min"/>
        <cfvo type="max"/>
        <color rgb="FF638EC6"/>
      </dataBar>
    </cfRule>
    <cfRule type="colorScale" priority="64">
      <colorScale>
        <cfvo type="min"/>
        <cfvo type="max"/>
        <color rgb="FFFFEF9C"/>
        <color rgb="FFFF7128"/>
      </colorScale>
    </cfRule>
  </conditionalFormatting>
  <conditionalFormatting sqref="B65">
    <cfRule type="dataBar" priority="61">
      <dataBar>
        <cfvo type="min"/>
        <cfvo type="max"/>
        <color rgb="FF638EC6"/>
      </dataBar>
    </cfRule>
    <cfRule type="colorScale" priority="62">
      <colorScale>
        <cfvo type="min"/>
        <cfvo type="max"/>
        <color rgb="FFFFEF9C"/>
        <color rgb="FFFF7128"/>
      </colorScale>
    </cfRule>
  </conditionalFormatting>
  <conditionalFormatting sqref="B66">
    <cfRule type="dataBar" priority="59">
      <dataBar>
        <cfvo type="min"/>
        <cfvo type="max"/>
        <color rgb="FF638EC6"/>
      </dataBar>
    </cfRule>
    <cfRule type="colorScale" priority="60">
      <colorScale>
        <cfvo type="min"/>
        <cfvo type="max"/>
        <color rgb="FFFFEF9C"/>
        <color rgb="FFFF7128"/>
      </colorScale>
    </cfRule>
  </conditionalFormatting>
  <conditionalFormatting sqref="B8">
    <cfRule type="dataBar" priority="57">
      <dataBar>
        <cfvo type="min"/>
        <cfvo type="max"/>
        <color rgb="FF638EC6"/>
      </dataBar>
    </cfRule>
    <cfRule type="colorScale" priority="58">
      <colorScale>
        <cfvo type="min"/>
        <cfvo type="max"/>
        <color rgb="FFFFEF9C"/>
        <color rgb="FFFF7128"/>
      </colorScale>
    </cfRule>
  </conditionalFormatting>
  <conditionalFormatting sqref="B7">
    <cfRule type="dataBar" priority="55">
      <dataBar>
        <cfvo type="min"/>
        <cfvo type="max"/>
        <color rgb="FF638EC6"/>
      </dataBar>
    </cfRule>
    <cfRule type="colorScale" priority="56">
      <colorScale>
        <cfvo type="min"/>
        <cfvo type="max"/>
        <color rgb="FFFFEF9C"/>
        <color rgb="FFFF7128"/>
      </colorScale>
    </cfRule>
  </conditionalFormatting>
  <conditionalFormatting sqref="A18">
    <cfRule type="dataBar" priority="53">
      <dataBar>
        <cfvo type="min"/>
        <cfvo type="max"/>
        <color rgb="FF638EC6"/>
      </dataBar>
    </cfRule>
    <cfRule type="colorScale" priority="54">
      <colorScale>
        <cfvo type="min"/>
        <cfvo type="max"/>
        <color rgb="FFFFEF9C"/>
        <color rgb="FFFF7128"/>
      </colorScale>
    </cfRule>
  </conditionalFormatting>
  <conditionalFormatting sqref="A30">
    <cfRule type="dataBar" priority="51">
      <dataBar>
        <cfvo type="min"/>
        <cfvo type="max"/>
        <color rgb="FF638EC6"/>
      </dataBar>
    </cfRule>
    <cfRule type="colorScale" priority="52">
      <colorScale>
        <cfvo type="min"/>
        <cfvo type="max"/>
        <color rgb="FFFFEF9C"/>
        <color rgb="FFFF7128"/>
      </colorScale>
    </cfRule>
  </conditionalFormatting>
  <conditionalFormatting sqref="A34">
    <cfRule type="dataBar" priority="49">
      <dataBar>
        <cfvo type="min"/>
        <cfvo type="max"/>
        <color rgb="FF638EC6"/>
      </dataBar>
    </cfRule>
    <cfRule type="colorScale" priority="50">
      <colorScale>
        <cfvo type="min"/>
        <cfvo type="max"/>
        <color rgb="FFFFEF9C"/>
        <color rgb="FFFF7128"/>
      </colorScale>
    </cfRule>
  </conditionalFormatting>
  <conditionalFormatting sqref="A48">
    <cfRule type="dataBar" priority="45">
      <dataBar>
        <cfvo type="min"/>
        <cfvo type="max"/>
        <color rgb="FF638EC6"/>
      </dataBar>
    </cfRule>
    <cfRule type="colorScale" priority="46">
      <colorScale>
        <cfvo type="min"/>
        <cfvo type="max"/>
        <color rgb="FFFFEF9C"/>
        <color rgb="FFFF7128"/>
      </colorScale>
    </cfRule>
  </conditionalFormatting>
  <conditionalFormatting sqref="A58">
    <cfRule type="dataBar" priority="43">
      <dataBar>
        <cfvo type="min"/>
        <cfvo type="max"/>
        <color rgb="FF638EC6"/>
      </dataBar>
    </cfRule>
    <cfRule type="colorScale" priority="44">
      <colorScale>
        <cfvo type="min"/>
        <cfvo type="max"/>
        <color rgb="FFFFEF9C"/>
        <color rgb="FFFF7128"/>
      </colorScale>
    </cfRule>
  </conditionalFormatting>
  <conditionalFormatting sqref="A62">
    <cfRule type="dataBar" priority="41">
      <dataBar>
        <cfvo type="min"/>
        <cfvo type="max"/>
        <color rgb="FF638EC6"/>
      </dataBar>
    </cfRule>
    <cfRule type="colorScale" priority="42">
      <colorScale>
        <cfvo type="min"/>
        <cfvo type="max"/>
        <color rgb="FFFFEF9C"/>
        <color rgb="FFFF7128"/>
      </colorScale>
    </cfRule>
  </conditionalFormatting>
  <conditionalFormatting sqref="A76">
    <cfRule type="dataBar" priority="39">
      <dataBar>
        <cfvo type="min"/>
        <cfvo type="max"/>
        <color rgb="FF638EC6"/>
      </dataBar>
    </cfRule>
    <cfRule type="colorScale" priority="40">
      <colorScale>
        <cfvo type="min"/>
        <cfvo type="max"/>
        <color rgb="FFFFEF9C"/>
        <color rgb="FFFF7128"/>
      </colorScale>
    </cfRule>
  </conditionalFormatting>
  <conditionalFormatting sqref="A28:A29">
    <cfRule type="dataBar" priority="35">
      <dataBar>
        <cfvo type="min"/>
        <cfvo type="max"/>
        <color rgb="FF638EC6"/>
      </dataBar>
    </cfRule>
    <cfRule type="colorScale" priority="36">
      <colorScale>
        <cfvo type="min"/>
        <cfvo type="max"/>
        <color rgb="FFFFEF9C"/>
        <color rgb="FFFF7128"/>
      </colorScale>
    </cfRule>
  </conditionalFormatting>
  <conditionalFormatting sqref="A27">
    <cfRule type="dataBar" priority="33">
      <dataBar>
        <cfvo type="min"/>
        <cfvo type="max"/>
        <color rgb="FF638EC6"/>
      </dataBar>
    </cfRule>
    <cfRule type="colorScale" priority="34">
      <colorScale>
        <cfvo type="min"/>
        <cfvo type="max"/>
        <color rgb="FFFFEF9C"/>
        <color rgb="FFFF7128"/>
      </colorScale>
    </cfRule>
  </conditionalFormatting>
  <conditionalFormatting sqref="A44">
    <cfRule type="dataBar" priority="31">
      <dataBar>
        <cfvo type="min"/>
        <cfvo type="max"/>
        <color rgb="FF638EC6"/>
      </dataBar>
    </cfRule>
    <cfRule type="colorScale" priority="32">
      <colorScale>
        <cfvo type="min"/>
        <cfvo type="max"/>
        <color rgb="FFFFEF9C"/>
        <color rgb="FFFF7128"/>
      </colorScale>
    </cfRule>
  </conditionalFormatting>
  <conditionalFormatting sqref="A42:A43">
    <cfRule type="dataBar" priority="29">
      <dataBar>
        <cfvo type="min"/>
        <cfvo type="max"/>
        <color rgb="FF638EC6"/>
      </dataBar>
    </cfRule>
    <cfRule type="colorScale" priority="30">
      <colorScale>
        <cfvo type="min"/>
        <cfvo type="max"/>
        <color rgb="FFFFEF9C"/>
        <color rgb="FFFF7128"/>
      </colorScale>
    </cfRule>
  </conditionalFormatting>
  <conditionalFormatting sqref="A41">
    <cfRule type="dataBar" priority="27">
      <dataBar>
        <cfvo type="min"/>
        <cfvo type="max"/>
        <color rgb="FF638EC6"/>
      </dataBar>
    </cfRule>
    <cfRule type="colorScale" priority="28">
      <colorScale>
        <cfvo type="min"/>
        <cfvo type="max"/>
        <color rgb="FFFFEF9C"/>
        <color rgb="FFFF7128"/>
      </colorScale>
    </cfRule>
  </conditionalFormatting>
  <conditionalFormatting sqref="A56:A57">
    <cfRule type="dataBar" priority="25">
      <dataBar>
        <cfvo type="min"/>
        <cfvo type="max"/>
        <color rgb="FF638EC6"/>
      </dataBar>
    </cfRule>
    <cfRule type="colorScale" priority="26">
      <colorScale>
        <cfvo type="min"/>
        <cfvo type="max"/>
        <color rgb="FFFFEF9C"/>
        <color rgb="FFFF7128"/>
      </colorScale>
    </cfRule>
  </conditionalFormatting>
  <conditionalFormatting sqref="A55">
    <cfRule type="dataBar" priority="23">
      <dataBar>
        <cfvo type="min"/>
        <cfvo type="max"/>
        <color rgb="FF638EC6"/>
      </dataBar>
    </cfRule>
    <cfRule type="colorScale" priority="24">
      <colorScale>
        <cfvo type="min"/>
        <cfvo type="max"/>
        <color rgb="FFFFEF9C"/>
        <color rgb="FFFF7128"/>
      </colorScale>
    </cfRule>
  </conditionalFormatting>
  <conditionalFormatting sqref="A69">
    <cfRule type="dataBar" priority="19">
      <dataBar>
        <cfvo type="min"/>
        <cfvo type="max"/>
        <color rgb="FF638EC6"/>
      </dataBar>
    </cfRule>
    <cfRule type="colorScale" priority="20">
      <colorScale>
        <cfvo type="min"/>
        <cfvo type="max"/>
        <color rgb="FFFFEF9C"/>
        <color rgb="FFFF7128"/>
      </colorScale>
    </cfRule>
  </conditionalFormatting>
  <conditionalFormatting sqref="A72">
    <cfRule type="dataBar" priority="17">
      <dataBar>
        <cfvo type="min"/>
        <cfvo type="max"/>
        <color rgb="FF638EC6"/>
      </dataBar>
    </cfRule>
    <cfRule type="colorScale" priority="18">
      <colorScale>
        <cfvo type="min"/>
        <cfvo type="max"/>
        <color rgb="FFFFEF9C"/>
        <color rgb="FFFF7128"/>
      </colorScale>
    </cfRule>
  </conditionalFormatting>
  <conditionalFormatting sqref="A70:A71">
    <cfRule type="dataBar" priority="361">
      <dataBar>
        <cfvo type="min"/>
        <cfvo type="max"/>
        <color rgb="FF638EC6"/>
      </dataBar>
    </cfRule>
    <cfRule type="colorScale" priority="362">
      <colorScale>
        <cfvo type="min"/>
        <cfvo type="max"/>
        <color rgb="FFFFEF9C"/>
        <color rgb="FFFF7128"/>
      </colorScale>
    </cfRule>
  </conditionalFormatting>
  <conditionalFormatting sqref="A89">
    <cfRule type="dataBar" priority="15">
      <dataBar>
        <cfvo type="min"/>
        <cfvo type="max"/>
        <color rgb="FF638EC6"/>
      </dataBar>
    </cfRule>
    <cfRule type="colorScale" priority="16">
      <colorScale>
        <cfvo type="min"/>
        <cfvo type="max"/>
        <color rgb="FFFFEF9C"/>
        <color rgb="FFFF7128"/>
      </colorScale>
    </cfRule>
  </conditionalFormatting>
  <conditionalFormatting sqref="A85">
    <cfRule type="dataBar" priority="13">
      <dataBar>
        <cfvo type="min"/>
        <cfvo type="max"/>
        <color rgb="FF638EC6"/>
      </dataBar>
    </cfRule>
    <cfRule type="colorScale" priority="14">
      <colorScale>
        <cfvo type="min"/>
        <cfvo type="max"/>
        <color rgb="FFFFEF9C"/>
        <color rgb="FFFF7128"/>
      </colorScale>
    </cfRule>
  </conditionalFormatting>
  <conditionalFormatting sqref="A82">
    <cfRule type="dataBar" priority="9">
      <dataBar>
        <cfvo type="min"/>
        <cfvo type="max"/>
        <color rgb="FF638EC6"/>
      </dataBar>
    </cfRule>
    <cfRule type="colorScale" priority="10">
      <colorScale>
        <cfvo type="min"/>
        <cfvo type="max"/>
        <color rgb="FFFFEF9C"/>
        <color rgb="FFFF7128"/>
      </colorScale>
    </cfRule>
  </conditionalFormatting>
  <conditionalFormatting sqref="A83:A84">
    <cfRule type="dataBar" priority="11">
      <dataBar>
        <cfvo type="min"/>
        <cfvo type="max"/>
        <color rgb="FF638EC6"/>
      </dataBar>
    </cfRule>
    <cfRule type="colorScale" priority="12">
      <colorScale>
        <cfvo type="min"/>
        <cfvo type="max"/>
        <color rgb="FFFFEF9C"/>
        <color rgb="FFFF7128"/>
      </colorScale>
    </cfRule>
  </conditionalFormatting>
  <conditionalFormatting sqref="A94">
    <cfRule type="dataBar" priority="5">
      <dataBar>
        <cfvo type="min"/>
        <cfvo type="max"/>
        <color rgb="FF638EC6"/>
      </dataBar>
    </cfRule>
    <cfRule type="colorScale" priority="6">
      <colorScale>
        <cfvo type="min"/>
        <cfvo type="max"/>
        <color rgb="FFFFEF9C"/>
        <color rgb="FFFF7128"/>
      </colorScale>
    </cfRule>
  </conditionalFormatting>
  <conditionalFormatting sqref="A95:A97">
    <cfRule type="dataBar" priority="7">
      <dataBar>
        <cfvo type="min"/>
        <cfvo type="max"/>
        <color rgb="FF638EC6"/>
      </dataBar>
    </cfRule>
    <cfRule type="colorScale" priority="8">
      <colorScale>
        <cfvo type="min"/>
        <cfvo type="max"/>
        <color rgb="FFFFEF9C"/>
        <color rgb="FFFF7128"/>
      </colorScale>
    </cfRule>
  </conditionalFormatting>
  <conditionalFormatting sqref="A100">
    <cfRule type="dataBar" priority="1">
      <dataBar>
        <cfvo type="min"/>
        <cfvo type="max"/>
        <color rgb="FF638EC6"/>
      </dataBar>
    </cfRule>
    <cfRule type="colorScale" priority="2">
      <colorScale>
        <cfvo type="min"/>
        <cfvo type="max"/>
        <color rgb="FFFFEF9C"/>
        <color rgb="FFFF7128"/>
      </colorScale>
    </cfRule>
  </conditionalFormatting>
  <conditionalFormatting sqref="A102:A103">
    <cfRule type="dataBar" priority="3">
      <dataBar>
        <cfvo type="min"/>
        <cfvo type="max"/>
        <color rgb="FF638EC6"/>
      </dataBar>
    </cfRule>
    <cfRule type="colorScale" priority="4">
      <colorScale>
        <cfvo type="min"/>
        <cfvo type="max"/>
        <color rgb="FFFFEF9C"/>
        <color rgb="FFFF7128"/>
      </colorScale>
    </cfRule>
  </conditionalFormatting>
  <pageMargins left="0.23622047244094491" right="0.23622047244094491" top="0.35433070866141736" bottom="0.55118110236220474" header="0.11811023622047245" footer="0.11811023622047245"/>
  <pageSetup paperSize="9" scale="65" orientation="landscape" r:id="rId1"/>
  <rowBreaks count="3" manualBreakCount="3">
    <brk id="43" max="16383" man="1"/>
    <brk id="85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Pc01</cp:lastModifiedBy>
  <cp:lastPrinted>2016-04-18T12:56:29Z</cp:lastPrinted>
  <dcterms:created xsi:type="dcterms:W3CDTF">2014-09-09T18:27:44Z</dcterms:created>
  <dcterms:modified xsi:type="dcterms:W3CDTF">2016-04-18T15:59:05Z</dcterms:modified>
</cp:coreProperties>
</file>